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 tabRatio="822" firstSheet="2" activeTab="2"/>
  </bookViews>
  <sheets>
    <sheet name="Sheet1" sheetId="1" state="hidden" r:id="rId1"/>
    <sheet name="华山国际酒店二区报价 " sheetId="2" state="hidden" r:id="rId2"/>
    <sheet name="北京中建雁栖湖景酒店 +慕田峪长城" sheetId="11" r:id="rId3"/>
    <sheet name="华山国际酒店八区报价" sheetId="8" state="hidden" r:id="rId4"/>
  </sheets>
  <calcPr calcId="144525" concurrentCalc="0"/>
</workbook>
</file>

<file path=xl/sharedStrings.xml><?xml version="1.0" encoding="utf-8"?>
<sst xmlns="http://schemas.openxmlformats.org/spreadsheetml/2006/main" count="162">
  <si>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</si>
  <si>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</si>
  <si>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</si>
  <si>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</si>
  <si>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</si>
  <si>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</si>
  <si>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</si>
  <si>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</si>
  <si>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</si>
  <si>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</si>
  <si>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</si>
  <si>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</si>
  <si>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</si>
  <si>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</si>
  <si>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</si>
  <si>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</si>
  <si>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</si>
  <si>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</si>
  <si>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</si>
  <si>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</si>
  <si>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</si>
  <si>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</si>
  <si>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</si>
  <si>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</si>
  <si>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</si>
  <si>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</si>
  <si>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</si>
  <si>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</si>
  <si>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</si>
  <si>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</si>
  <si>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</si>
  <si>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</si>
  <si>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</si>
  <si>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</si>
  <si>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</si>
  <si>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</si>
  <si>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</si>
  <si>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</si>
  <si>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</si>
  <si>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</si>
  <si>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</si>
  <si>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</si>
  <si>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</si>
  <si>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</si>
  <si>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</si>
  <si>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</si>
  <si>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</si>
  <si>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</si>
  <si>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</si>
  <si>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</si>
  <si>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</si>
  <si>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</si>
  <si>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</si>
  <si>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</si>
  <si>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</si>
  <si>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</si>
  <si>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</si>
  <si>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</si>
  <si>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</si>
  <si>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</si>
  <si>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</si>
  <si>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</si>
  <si>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</si>
  <si>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</si>
  <si>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</si>
  <si>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</si>
  <si>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</si>
  <si>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</si>
  <si>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</si>
  <si>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</si>
  <si>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</si>
  <si>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</si>
  <si>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</si>
  <si>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</si>
  <si>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</si>
  <si>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</si>
  <si>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</si>
  <si>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</si>
  <si>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</si>
  <si>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</si>
  <si>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</si>
  <si>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</si>
  <si>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</si>
  <si>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</si>
  <si>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</si>
  <si>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</si>
  <si>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</si>
  <si>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</si>
  <si>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</si>
  <si>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</si>
  <si>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</si>
  <si>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</si>
  <si>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</si>
  <si>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</si>
  <si>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</si>
  <si>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</si>
  <si>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</si>
  <si>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</si>
  <si>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</si>
  <si>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</si>
  <si>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</si>
  <si>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</si>
  <si>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</si>
  <si>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</si>
  <si>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</si>
  <si>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</si>
  <si>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中国康辉旅行社集团有限责任公司</t>
  </si>
  <si>
    <t>项目名称</t>
  </si>
  <si>
    <t>2018年雪佛兰二区区域研讨会</t>
  </si>
  <si>
    <t>时间：</t>
  </si>
  <si>
    <t xml:space="preserve">2018年4月9日 -12日 </t>
  </si>
  <si>
    <t>地点</t>
  </si>
  <si>
    <t>北京</t>
  </si>
  <si>
    <t xml:space="preserve">北京中建雁栖湖景酒店 </t>
  </si>
  <si>
    <t>320</t>
  </si>
  <si>
    <t>用餐</t>
  </si>
  <si>
    <t>4月10日自助午餐</t>
  </si>
  <si>
    <t>以实际结算为准</t>
  </si>
  <si>
    <t>4月10日晚餐</t>
  </si>
  <si>
    <t>桌</t>
  </si>
  <si>
    <t>10人桌 300人 30桌（以实际结算为准，主桌超出餐标另算)</t>
  </si>
  <si>
    <t>4月11日午餐</t>
  </si>
  <si>
    <t>团建午餐（巧克力，话梅，面包，牛奶，水果，饮料）</t>
  </si>
  <si>
    <t>酒水</t>
  </si>
  <si>
    <t>住宿费用</t>
  </si>
  <si>
    <t>大床房/标准间</t>
  </si>
  <si>
    <t>含早</t>
  </si>
  <si>
    <t>住宿费用合计</t>
  </si>
  <si>
    <t>栖湖厅  550平方米</t>
  </si>
  <si>
    <t>含纸笔水、白板，</t>
  </si>
  <si>
    <t>LED</t>
  </si>
  <si>
    <t>40平米  P6屏   使用时间包含上下午会议</t>
  </si>
  <si>
    <t>平米</t>
  </si>
  <si>
    <t xml:space="preserve">横幅 </t>
  </si>
  <si>
    <t>条</t>
  </si>
  <si>
    <t>欢迎卡片</t>
  </si>
  <si>
    <t>张</t>
  </si>
  <si>
    <t>伴手礼（书籍）</t>
  </si>
  <si>
    <t>份</t>
  </si>
  <si>
    <t>短信通知</t>
  </si>
  <si>
    <t>全员会议各节点短信通知</t>
  </si>
  <si>
    <t>搭建费用合计</t>
  </si>
  <si>
    <t>金龙大车</t>
  </si>
  <si>
    <t>雁栖湖酒店-幕田峪长城-机场，火车站</t>
  </si>
  <si>
    <t>辆</t>
  </si>
  <si>
    <t>51座金龙大巴，以实际结算为准</t>
  </si>
  <si>
    <t>慕田峪长城</t>
  </si>
  <si>
    <t>门票+摆渡车</t>
  </si>
  <si>
    <t>以实际结算为准，摆渡车3.5公里车程，建议乘坐</t>
  </si>
  <si>
    <t>团建费用合计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</si>
  <si>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</si>
  <si>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</si>
  <si>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</si>
  <si>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餐费</t>
  </si>
  <si>
    <t>执行人员费用action agent expense</t>
  </si>
  <si>
    <t>服务费10%</t>
  </si>
  <si>
    <t>总价</t>
  </si>
  <si>
    <t xml:space="preserve"> </t>
  </si>
  <si>
    <t>2014.12.04—2014.12.06</t>
  </si>
  <si>
    <t>100</t>
  </si>
  <si>
    <t>自助午餐</t>
  </si>
  <si>
    <t>投影+幕布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</si>
</sst>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\¥#,##0.00;\¥\-#,##0.00"/>
    <numFmt numFmtId="177" formatCode="0.00_ "/>
    <numFmt numFmtId="178" formatCode="\¥#,##0.00_);[Red]\(\¥#,##0.00\)"/>
    <numFmt numFmtId="179" formatCode="0_ "/>
    <numFmt numFmtId="180" formatCode="\¥#,##0.00"/>
  </numFmts>
  <fonts count="36">
    <font>
      <sz val="12"/>
      <name val="宋体"/>
      <charset val="134"/>
    </font>
    <font>
      <b/>
      <sz val="11"/>
      <color indexed="8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b/>
      <sz val="14"/>
      <color indexed="8"/>
      <name val="微软雅黑"/>
      <charset val="134"/>
    </font>
    <font>
      <sz val="11"/>
      <name val="微软雅黑"/>
      <charset val="134"/>
    </font>
    <font>
      <sz val="10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color theme="1"/>
      <name val="微软雅黑"/>
      <charset val="134"/>
    </font>
    <font>
      <b/>
      <sz val="12"/>
      <name val="楷体_GB2312"/>
      <charset val="134"/>
    </font>
    <font>
      <sz val="10"/>
      <name val="宋体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2"/>
      <name val="楷体_GB2312"/>
      <charset val="134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2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2" fillId="21" borderId="51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5" fillId="2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18" borderId="48" applyNumberFormat="0" applyFon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46" applyNumberFormat="0" applyFill="0" applyAlignment="0" applyProtection="0">
      <alignment vertical="center"/>
    </xf>
    <xf numFmtId="0" fontId="18" fillId="0" borderId="46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2" fillId="0" borderId="50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17" borderId="47" applyNumberFormat="0" applyAlignment="0" applyProtection="0">
      <alignment vertical="center"/>
    </xf>
    <xf numFmtId="0" fontId="34" fillId="17" borderId="51" applyNumberFormat="0" applyAlignment="0" applyProtection="0">
      <alignment vertical="center"/>
    </xf>
    <xf numFmtId="0" fontId="17" fillId="13" borderId="45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3" fillId="0" borderId="52" applyNumberFormat="0" applyFill="0" applyAlignment="0" applyProtection="0">
      <alignment vertical="center"/>
    </xf>
    <xf numFmtId="0" fontId="28" fillId="0" borderId="49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</cellStyleXfs>
  <cellXfs count="22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8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178" fontId="2" fillId="5" borderId="8" xfId="0" applyNumberFormat="1" applyFont="1" applyFill="1" applyBorder="1" applyAlignment="1">
      <alignment horizontal="right" vertical="center"/>
    </xf>
    <xf numFmtId="0" fontId="1" fillId="5" borderId="6" xfId="0" applyFont="1" applyFill="1" applyBorder="1" applyAlignment="1">
      <alignment horizontal="center" vertical="center" wrapText="1"/>
    </xf>
    <xf numFmtId="178" fontId="1" fillId="3" borderId="15" xfId="8" applyNumberFormat="1" applyFont="1" applyFill="1" applyBorder="1" applyAlignment="1">
      <alignment horizontal="left" vertical="center"/>
    </xf>
    <xf numFmtId="178" fontId="1" fillId="3" borderId="16" xfId="8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8" fontId="2" fillId="0" borderId="13" xfId="8" applyNumberFormat="1" applyFont="1" applyFill="1" applyBorder="1" applyAlignment="1">
      <alignment horizontal="center" vertical="center"/>
    </xf>
    <xf numFmtId="178" fontId="2" fillId="0" borderId="14" xfId="8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right" vertical="center"/>
    </xf>
    <xf numFmtId="178" fontId="1" fillId="3" borderId="17" xfId="8" applyNumberFormat="1" applyFont="1" applyFill="1" applyBorder="1" applyAlignment="1">
      <alignment horizontal="left" vertical="center"/>
    </xf>
    <xf numFmtId="178" fontId="1" fillId="3" borderId="8" xfId="8" applyNumberFormat="1" applyFont="1" applyFill="1" applyBorder="1" applyAlignment="1">
      <alignment horizontal="left" vertical="center"/>
    </xf>
    <xf numFmtId="178" fontId="1" fillId="0" borderId="18" xfId="8" applyNumberFormat="1" applyFont="1" applyFill="1" applyBorder="1" applyAlignment="1">
      <alignment horizontal="center" vertical="center"/>
    </xf>
    <xf numFmtId="178" fontId="2" fillId="2" borderId="13" xfId="8" applyNumberFormat="1" applyFont="1" applyFill="1" applyBorder="1" applyAlignment="1">
      <alignment horizontal="center" vertical="center"/>
    </xf>
    <xf numFmtId="178" fontId="2" fillId="2" borderId="14" xfId="8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80" fontId="2" fillId="2" borderId="8" xfId="0" applyNumberFormat="1" applyFont="1" applyFill="1" applyBorder="1" applyAlignment="1">
      <alignment horizontal="right" vertical="center"/>
    </xf>
    <xf numFmtId="178" fontId="1" fillId="0" borderId="20" xfId="8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78" fontId="2" fillId="0" borderId="8" xfId="8" applyNumberFormat="1" applyFont="1" applyFill="1" applyBorder="1" applyAlignment="1">
      <alignment horizontal="right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178" fontId="3" fillId="5" borderId="8" xfId="8" applyNumberFormat="1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78" fontId="2" fillId="3" borderId="16" xfId="8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176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8" fontId="1" fillId="7" borderId="15" xfId="8" applyNumberFormat="1" applyFont="1" applyFill="1" applyBorder="1" applyAlignment="1">
      <alignment horizontal="left" vertical="center"/>
    </xf>
    <xf numFmtId="178" fontId="1" fillId="7" borderId="16" xfId="8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8" fontId="1" fillId="7" borderId="16" xfId="8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8" fontId="1" fillId="3" borderId="14" xfId="0" applyNumberFormat="1" applyFont="1" applyFill="1" applyBorder="1" applyAlignment="1">
      <alignment horizontal="right" vertical="center"/>
    </xf>
    <xf numFmtId="178" fontId="2" fillId="3" borderId="26" xfId="0" applyNumberFormat="1" applyFont="1" applyFill="1" applyBorder="1" applyAlignment="1">
      <alignment horizontal="left" vertical="center"/>
    </xf>
    <xf numFmtId="178" fontId="2" fillId="0" borderId="26" xfId="0" applyNumberFormat="1" applyFont="1" applyFill="1" applyBorder="1" applyAlignment="1">
      <alignment horizontal="left" vertical="center"/>
    </xf>
    <xf numFmtId="178" fontId="2" fillId="0" borderId="26" xfId="0" applyNumberFormat="1" applyFont="1" applyFill="1" applyBorder="1" applyAlignment="1">
      <alignment horizontal="left" vertical="center" wrapText="1"/>
    </xf>
    <xf numFmtId="178" fontId="1" fillId="3" borderId="26" xfId="0" applyNumberFormat="1" applyFont="1" applyFill="1" applyBorder="1" applyAlignment="1">
      <alignment horizontal="left" vertical="center"/>
    </xf>
    <xf numFmtId="178" fontId="2" fillId="2" borderId="8" xfId="0" applyNumberFormat="1" applyFont="1" applyFill="1" applyBorder="1" applyAlignment="1">
      <alignment horizontal="right" vertical="center"/>
    </xf>
    <xf numFmtId="178" fontId="2" fillId="0" borderId="27" xfId="0" applyNumberFormat="1" applyFont="1" applyFill="1" applyBorder="1" applyAlignment="1">
      <alignment horizontal="left" vertical="center"/>
    </xf>
    <xf numFmtId="178" fontId="2" fillId="0" borderId="27" xfId="0" applyNumberFormat="1" applyFont="1" applyFill="1" applyBorder="1" applyAlignment="1">
      <alignment horizontal="left" vertical="center" wrapText="1"/>
    </xf>
    <xf numFmtId="178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8" fontId="1" fillId="6" borderId="8" xfId="0" applyNumberFormat="1" applyFont="1" applyFill="1" applyBorder="1" applyAlignment="1">
      <alignment horizontal="right" vertical="center"/>
    </xf>
    <xf numFmtId="178" fontId="1" fillId="6" borderId="26" xfId="0" applyNumberFormat="1" applyFont="1" applyFill="1" applyBorder="1" applyAlignment="1">
      <alignment horizontal="left" vertical="center"/>
    </xf>
    <xf numFmtId="178" fontId="1" fillId="7" borderId="8" xfId="0" applyNumberFormat="1" applyFont="1" applyFill="1" applyBorder="1" applyAlignment="1">
      <alignment horizontal="right" vertical="center"/>
    </xf>
    <xf numFmtId="178" fontId="1" fillId="7" borderId="26" xfId="0" applyNumberFormat="1" applyFont="1" applyFill="1" applyBorder="1" applyAlignment="1">
      <alignment horizontal="left" vertical="center"/>
    </xf>
    <xf numFmtId="178" fontId="4" fillId="8" borderId="23" xfId="0" applyNumberFormat="1" applyFont="1" applyFill="1" applyBorder="1" applyAlignment="1">
      <alignment horizontal="right" vertical="center"/>
    </xf>
    <xf numFmtId="178" fontId="4" fillId="8" borderId="28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top"/>
    </xf>
    <xf numFmtId="49" fontId="6" fillId="2" borderId="0" xfId="0" applyNumberFormat="1" applyFont="1" applyFill="1" applyBorder="1" applyAlignment="1">
      <alignment horizontal="left" vertical="center"/>
    </xf>
    <xf numFmtId="49" fontId="6" fillId="2" borderId="0" xfId="0" applyNumberFormat="1" applyFont="1" applyFill="1" applyBorder="1" applyAlignment="1">
      <alignment vertical="center"/>
    </xf>
    <xf numFmtId="179" fontId="6" fillId="2" borderId="0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7" fillId="4" borderId="29" xfId="0" applyFont="1" applyFill="1" applyBorder="1" applyAlignment="1">
      <alignment vertical="center"/>
    </xf>
    <xf numFmtId="0" fontId="7" fillId="4" borderId="30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7" fillId="3" borderId="14" xfId="0" applyFont="1" applyFill="1" applyBorder="1" applyAlignment="1">
      <alignment vertical="center"/>
    </xf>
    <xf numFmtId="178" fontId="7" fillId="3" borderId="13" xfId="0" applyNumberFormat="1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8" xfId="0" applyFont="1" applyFill="1" applyBorder="1" applyAlignment="1">
      <alignment horizontal="center" vertical="center"/>
    </xf>
    <xf numFmtId="178" fontId="7" fillId="3" borderId="8" xfId="0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178" fontId="6" fillId="0" borderId="13" xfId="8" applyNumberFormat="1" applyFont="1" applyFill="1" applyBorder="1" applyAlignment="1">
      <alignment horizontal="center" vertical="center"/>
    </xf>
    <xf numFmtId="178" fontId="6" fillId="0" borderId="14" xfId="8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right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178" fontId="7" fillId="3" borderId="17" xfId="8" applyNumberFormat="1" applyFont="1" applyFill="1" applyBorder="1" applyAlignment="1">
      <alignment horizontal="left" vertical="center"/>
    </xf>
    <xf numFmtId="178" fontId="7" fillId="3" borderId="8" xfId="8" applyNumberFormat="1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/>
    </xf>
    <xf numFmtId="178" fontId="7" fillId="0" borderId="18" xfId="8" applyNumberFormat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180" fontId="6" fillId="0" borderId="8" xfId="0" applyNumberFormat="1" applyFont="1" applyFill="1" applyBorder="1" applyAlignment="1">
      <alignment horizontal="right" vertical="center"/>
    </xf>
    <xf numFmtId="178" fontId="6" fillId="0" borderId="16" xfId="8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178" fontId="8" fillId="5" borderId="8" xfId="8" applyNumberFormat="1" applyFont="1" applyFill="1" applyBorder="1" applyAlignment="1">
      <alignment horizontal="right" vertical="center"/>
    </xf>
    <xf numFmtId="0" fontId="7" fillId="0" borderId="20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vertical="center"/>
    </xf>
    <xf numFmtId="0" fontId="7" fillId="6" borderId="16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vertical="center"/>
    </xf>
    <xf numFmtId="0" fontId="7" fillId="6" borderId="14" xfId="0" applyFont="1" applyFill="1" applyBorder="1" applyAlignment="1">
      <alignment vertical="center"/>
    </xf>
    <xf numFmtId="0" fontId="7" fillId="6" borderId="15" xfId="0" applyFont="1" applyFill="1" applyBorder="1" applyAlignment="1">
      <alignment horizontal="left" vertical="center"/>
    </xf>
    <xf numFmtId="0" fontId="7" fillId="6" borderId="16" xfId="0" applyFont="1" applyFill="1" applyBorder="1" applyAlignment="1">
      <alignment horizontal="left" vertical="center"/>
    </xf>
    <xf numFmtId="0" fontId="7" fillId="6" borderId="14" xfId="0" applyFont="1" applyFill="1" applyBorder="1" applyAlignment="1">
      <alignment horizontal="left" vertical="center"/>
    </xf>
    <xf numFmtId="0" fontId="7" fillId="6" borderId="21" xfId="0" applyFont="1" applyFill="1" applyBorder="1" applyAlignment="1">
      <alignment horizontal="left" vertical="center"/>
    </xf>
    <xf numFmtId="0" fontId="7" fillId="6" borderId="22" xfId="0" applyFont="1" applyFill="1" applyBorder="1" applyAlignment="1">
      <alignment horizontal="left" vertical="center"/>
    </xf>
    <xf numFmtId="0" fontId="7" fillId="6" borderId="23" xfId="0" applyFont="1" applyFill="1" applyBorder="1" applyAlignment="1">
      <alignment horizontal="left" vertical="center"/>
    </xf>
    <xf numFmtId="179" fontId="6" fillId="0" borderId="0" xfId="0" applyNumberFormat="1" applyFont="1" applyFill="1" applyBorder="1" applyAlignment="1">
      <alignment vertical="center"/>
    </xf>
    <xf numFmtId="179" fontId="6" fillId="0" borderId="0" xfId="0" applyNumberFormat="1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vertical="top"/>
    </xf>
    <xf numFmtId="179" fontId="6" fillId="0" borderId="1" xfId="0" applyNumberFormat="1" applyFont="1" applyFill="1" applyBorder="1" applyAlignment="1">
      <alignment vertical="center"/>
    </xf>
    <xf numFmtId="0" fontId="7" fillId="4" borderId="32" xfId="0" applyFont="1" applyFill="1" applyBorder="1" applyAlignment="1">
      <alignment vertical="center"/>
    </xf>
    <xf numFmtId="0" fontId="7" fillId="3" borderId="33" xfId="0" applyFont="1" applyFill="1" applyBorder="1" applyAlignment="1">
      <alignment vertical="center"/>
    </xf>
    <xf numFmtId="178" fontId="7" fillId="3" borderId="14" xfId="0" applyNumberFormat="1" applyFont="1" applyFill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178" fontId="7" fillId="3" borderId="8" xfId="0" applyNumberFormat="1" applyFont="1" applyFill="1" applyBorder="1" applyAlignment="1">
      <alignment horizontal="right" vertical="center"/>
    </xf>
    <xf numFmtId="0" fontId="7" fillId="3" borderId="35" xfId="0" applyFont="1" applyFill="1" applyBorder="1" applyAlignment="1">
      <alignment vertical="center"/>
    </xf>
    <xf numFmtId="178" fontId="6" fillId="5" borderId="8" xfId="0" applyNumberFormat="1" applyFont="1" applyFill="1" applyBorder="1" applyAlignment="1">
      <alignment horizontal="right" vertical="center"/>
    </xf>
    <xf numFmtId="178" fontId="6" fillId="0" borderId="26" xfId="0" applyNumberFormat="1" applyFont="1" applyFill="1" applyBorder="1" applyAlignment="1">
      <alignment horizontal="left" vertical="center"/>
    </xf>
    <xf numFmtId="178" fontId="7" fillId="3" borderId="26" xfId="0" applyNumberFormat="1" applyFont="1" applyFill="1" applyBorder="1" applyAlignment="1">
      <alignment horizontal="left" vertical="center"/>
    </xf>
    <xf numFmtId="178" fontId="6" fillId="0" borderId="8" xfId="0" applyNumberFormat="1" applyFont="1" applyFill="1" applyBorder="1" applyAlignment="1">
      <alignment horizontal="right" vertical="center"/>
    </xf>
    <xf numFmtId="0" fontId="8" fillId="0" borderId="27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178" fontId="7" fillId="6" borderId="8" xfId="0" applyNumberFormat="1" applyFont="1" applyFill="1" applyBorder="1" applyAlignment="1">
      <alignment horizontal="right" vertical="center"/>
    </xf>
    <xf numFmtId="178" fontId="7" fillId="6" borderId="26" xfId="0" applyNumberFormat="1" applyFont="1" applyFill="1" applyBorder="1" applyAlignment="1">
      <alignment horizontal="left" vertical="center"/>
    </xf>
    <xf numFmtId="178" fontId="7" fillId="6" borderId="27" xfId="0" applyNumberFormat="1" applyFont="1" applyFill="1" applyBorder="1" applyAlignment="1">
      <alignment horizontal="left" vertical="center"/>
    </xf>
    <xf numFmtId="178" fontId="7" fillId="6" borderId="36" xfId="0" applyNumberFormat="1" applyFont="1" applyFill="1" applyBorder="1" applyAlignment="1">
      <alignment horizontal="right" vertical="center"/>
    </xf>
    <xf numFmtId="178" fontId="7" fillId="6" borderId="28" xfId="0" applyNumberFormat="1" applyFont="1" applyFill="1" applyBorder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0" fillId="0" borderId="0" xfId="0" applyAlignment="1"/>
    <xf numFmtId="49" fontId="0" fillId="0" borderId="0" xfId="0" applyNumberFormat="1"/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31" fontId="12" fillId="0" borderId="0" xfId="0" applyNumberFormat="1" applyFont="1" applyAlignment="1">
      <alignment horizontal="left"/>
    </xf>
    <xf numFmtId="49" fontId="12" fillId="0" borderId="0" xfId="0" applyNumberFormat="1" applyFont="1"/>
    <xf numFmtId="0" fontId="12" fillId="9" borderId="37" xfId="0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/>
    </xf>
    <xf numFmtId="0" fontId="12" fillId="9" borderId="17" xfId="0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center" vertical="center"/>
    </xf>
    <xf numFmtId="49" fontId="12" fillId="9" borderId="8" xfId="0" applyNumberFormat="1" applyFont="1" applyFill="1" applyBorder="1" applyAlignment="1">
      <alignment vertical="center"/>
    </xf>
    <xf numFmtId="0" fontId="12" fillId="9" borderId="8" xfId="0" applyFont="1" applyFill="1" applyBorder="1" applyAlignment="1">
      <alignment vertical="center"/>
    </xf>
    <xf numFmtId="14" fontId="13" fillId="0" borderId="17" xfId="0" applyNumberFormat="1" applyFont="1" applyBorder="1" applyAlignment="1">
      <alignment horizontal="center" vertical="center"/>
    </xf>
    <xf numFmtId="14" fontId="13" fillId="0" borderId="8" xfId="0" applyNumberFormat="1" applyFont="1" applyBorder="1" applyAlignment="1">
      <alignment horizontal="center" vertical="center" wrapText="1"/>
    </xf>
    <xf numFmtId="14" fontId="13" fillId="0" borderId="8" xfId="0" applyNumberFormat="1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2" fillId="10" borderId="21" xfId="0" applyFont="1" applyFill="1" applyBorder="1" applyAlignment="1">
      <alignment horizontal="center" vertical="center"/>
    </xf>
    <xf numFmtId="177" fontId="12" fillId="10" borderId="22" xfId="0" applyNumberFormat="1" applyFont="1" applyFill="1" applyBorder="1" applyAlignment="1">
      <alignment horizontal="right" vertical="center"/>
    </xf>
    <xf numFmtId="0" fontId="12" fillId="9" borderId="38" xfId="0" applyFont="1" applyFill="1" applyBorder="1" applyAlignment="1">
      <alignment horizontal="center" vertical="center"/>
    </xf>
    <xf numFmtId="0" fontId="12" fillId="9" borderId="39" xfId="0" applyFont="1" applyFill="1" applyBorder="1" applyAlignment="1">
      <alignment horizontal="center" vertical="center"/>
    </xf>
    <xf numFmtId="14" fontId="12" fillId="0" borderId="6" xfId="0" applyNumberFormat="1" applyFont="1" applyFill="1" applyBorder="1" applyAlignment="1">
      <alignment horizontal="left"/>
    </xf>
    <xf numFmtId="0" fontId="12" fillId="0" borderId="0" xfId="0" applyFont="1" applyBorder="1" applyAlignment="1"/>
    <xf numFmtId="49" fontId="12" fillId="0" borderId="0" xfId="0" applyNumberFormat="1" applyFont="1" applyBorder="1" applyAlignment="1"/>
    <xf numFmtId="14" fontId="12" fillId="0" borderId="40" xfId="0" applyNumberFormat="1" applyFont="1" applyFill="1" applyBorder="1" applyAlignment="1">
      <alignment horizontal="left"/>
    </xf>
    <xf numFmtId="0" fontId="12" fillId="0" borderId="1" xfId="0" applyFont="1" applyBorder="1" applyAlignment="1"/>
    <xf numFmtId="49" fontId="12" fillId="0" borderId="1" xfId="0" applyNumberFormat="1" applyFont="1" applyBorder="1" applyAlignment="1"/>
    <xf numFmtId="14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Border="1"/>
    <xf numFmtId="49" fontId="12" fillId="0" borderId="0" xfId="0" applyNumberFormat="1" applyFont="1" applyBorder="1"/>
    <xf numFmtId="0" fontId="13" fillId="0" borderId="0" xfId="0" applyFont="1"/>
    <xf numFmtId="49" fontId="13" fillId="0" borderId="0" xfId="0" applyNumberFormat="1" applyFont="1"/>
    <xf numFmtId="0" fontId="14" fillId="0" borderId="0" xfId="0" applyFont="1" applyBorder="1" applyAlignment="1"/>
    <xf numFmtId="0" fontId="15" fillId="0" borderId="0" xfId="0" applyFont="1"/>
    <xf numFmtId="0" fontId="12" fillId="9" borderId="25" xfId="0" applyFont="1" applyFill="1" applyBorder="1" applyAlignment="1">
      <alignment horizontal="center" vertical="center"/>
    </xf>
    <xf numFmtId="0" fontId="12" fillId="9" borderId="26" xfId="0" applyFont="1" applyFill="1" applyBorder="1" applyAlignment="1">
      <alignment horizontal="center" vertical="center"/>
    </xf>
    <xf numFmtId="177" fontId="13" fillId="0" borderId="26" xfId="0" applyNumberFormat="1" applyFont="1" applyBorder="1" applyAlignment="1">
      <alignment horizontal="center" vertical="center"/>
    </xf>
    <xf numFmtId="177" fontId="12" fillId="10" borderId="41" xfId="0" applyNumberFormat="1" applyFont="1" applyFill="1" applyBorder="1" applyAlignment="1">
      <alignment horizontal="right" vertical="center"/>
    </xf>
    <xf numFmtId="0" fontId="12" fillId="9" borderId="42" xfId="0" applyFont="1" applyFill="1" applyBorder="1" applyAlignment="1">
      <alignment horizontal="center" vertical="center"/>
    </xf>
    <xf numFmtId="0" fontId="12" fillId="0" borderId="43" xfId="0" applyFont="1" applyBorder="1" applyAlignment="1"/>
    <xf numFmtId="0" fontId="12" fillId="0" borderId="44" xfId="0" applyFont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普通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A4" workbookViewId="0">
      <selection activeCell="A15" sqref="A15"/>
    </sheetView>
  </sheetViews>
  <sheetFormatPr defaultColWidth="8.875" defaultRowHeight="14.25"/>
  <cols>
    <col min="1" max="1" width="12" customWidth="1"/>
    <col min="2" max="2" width="6.125" customWidth="1"/>
    <col min="3" max="3" width="8" customWidth="1"/>
    <col min="4" max="4" width="7.5" style="180" customWidth="1"/>
    <col min="5" max="5" width="7.125" customWidth="1"/>
    <col min="6" max="6" width="18.125" customWidth="1"/>
    <col min="7" max="7" width="6.625" customWidth="1"/>
    <col min="8" max="8" width="8.5" customWidth="1"/>
    <col min="9" max="9" width="8.375" customWidth="1"/>
    <col min="10" max="10" width="11" customWidth="1"/>
    <col min="11" max="11" width="13.375" customWidth="1"/>
  </cols>
  <sheetData>
    <row r="1" ht="31.5" spans="1:11">
      <c r="A1" s="181"/>
      <c r="B1" s="181"/>
      <c r="C1" s="181"/>
      <c r="D1" s="182" t="s">
        <v>0</v>
      </c>
      <c r="E1" s="182"/>
      <c r="F1" s="182"/>
      <c r="G1" s="182"/>
      <c r="H1" s="181"/>
      <c r="I1" s="181"/>
      <c r="J1" s="181"/>
      <c r="K1" s="218"/>
    </row>
    <row r="2" s="177" customFormat="1" ht="18" spans="1:10">
      <c r="A2" s="183"/>
      <c r="B2" s="183"/>
      <c r="C2" s="183"/>
      <c r="D2" s="182"/>
      <c r="E2" s="182"/>
      <c r="F2" s="182"/>
      <c r="G2" s="182"/>
      <c r="H2" s="183"/>
      <c r="I2" s="183"/>
      <c r="J2" s="183"/>
    </row>
    <row r="3" s="177" customFormat="1" ht="31.5" spans="1:10">
      <c r="A3" s="183"/>
      <c r="B3" s="183"/>
      <c r="C3" s="183"/>
      <c r="D3" s="182"/>
      <c r="E3" s="182"/>
      <c r="F3" s="182"/>
      <c r="G3" s="182"/>
      <c r="H3" s="183"/>
      <c r="I3" s="183"/>
      <c r="J3" s="183"/>
    </row>
    <row r="4" s="177" customFormat="1" ht="18" spans="1:11">
      <c r="A4" s="184" t="s">
        <v>1</v>
      </c>
      <c r="B4" s="184" t="s">
        <v>2</v>
      </c>
      <c r="C4" s="184"/>
      <c r="D4" s="185" t="s">
        <v>3</v>
      </c>
      <c r="E4" s="185"/>
      <c r="F4" s="185"/>
      <c r="G4" s="185" t="s">
        <v>4</v>
      </c>
      <c r="H4" s="185"/>
      <c r="I4" s="185"/>
      <c r="J4" s="185"/>
      <c r="K4" s="219"/>
    </row>
    <row r="5" s="177" customFormat="1" ht="18" spans="1:11">
      <c r="A5" s="183" t="s">
        <v>5</v>
      </c>
      <c r="B5" s="185" t="s">
        <v>6</v>
      </c>
      <c r="C5" s="186" t="s">
        <v>7</v>
      </c>
      <c r="D5" s="184" t="s">
        <v>8</v>
      </c>
      <c r="E5" s="184"/>
      <c r="F5" s="185" t="s">
        <v>9</v>
      </c>
      <c r="G5" s="185"/>
      <c r="H5" s="187" t="s">
        <v>10</v>
      </c>
      <c r="I5" s="187"/>
      <c r="J5" s="187"/>
      <c r="K5" s="219"/>
    </row>
    <row r="6" s="177" customFormat="1" ht="18.75" spans="1:10">
      <c r="A6" s="183"/>
      <c r="B6" s="183"/>
      <c r="C6" s="183"/>
      <c r="D6" s="188"/>
      <c r="E6" s="183"/>
      <c r="F6" s="183"/>
      <c r="G6" s="183"/>
      <c r="H6" s="183"/>
      <c r="I6" s="183"/>
      <c r="J6" s="183"/>
    </row>
    <row r="7" s="177" customFormat="1" ht="21.75" customHeight="1" spans="1:10">
      <c r="A7" s="189" t="s">
        <v>11</v>
      </c>
      <c r="B7" s="190" t="s">
        <v>12</v>
      </c>
      <c r="C7" s="190" t="s">
        <v>13</v>
      </c>
      <c r="D7" s="190" t="s">
        <v>14</v>
      </c>
      <c r="E7" s="190"/>
      <c r="F7" s="190" t="s">
        <v>15</v>
      </c>
      <c r="G7" s="190"/>
      <c r="H7" s="190" t="s">
        <v>16</v>
      </c>
      <c r="I7" s="190" t="s">
        <v>17</v>
      </c>
      <c r="J7" s="220" t="s">
        <v>18</v>
      </c>
    </row>
    <row r="8" s="177" customFormat="1" ht="20.25" customHeight="1" spans="1:10">
      <c r="A8" s="191"/>
      <c r="B8" s="192"/>
      <c r="C8" s="192"/>
      <c r="D8" s="193" t="s">
        <v>19</v>
      </c>
      <c r="E8" s="194" t="s">
        <v>20</v>
      </c>
      <c r="F8" s="192"/>
      <c r="G8" s="192"/>
      <c r="H8" s="192"/>
      <c r="I8" s="192"/>
      <c r="J8" s="221"/>
    </row>
    <row r="9" s="178" customFormat="1" ht="38.25" customHeight="1" spans="1:10">
      <c r="A9" s="195"/>
      <c r="B9" s="196" t="s">
        <v>21</v>
      </c>
      <c r="C9" s="197"/>
      <c r="D9" s="198"/>
      <c r="E9" s="198"/>
      <c r="F9" s="199"/>
      <c r="G9" s="200"/>
      <c r="H9" s="200"/>
      <c r="I9" s="200"/>
      <c r="J9" s="222"/>
    </row>
    <row r="10" s="178" customFormat="1" ht="38.25" customHeight="1" spans="1:10">
      <c r="A10" s="195"/>
      <c r="B10" s="197"/>
      <c r="C10" s="197"/>
      <c r="D10" s="198"/>
      <c r="E10" s="198"/>
      <c r="F10" s="201"/>
      <c r="G10" s="202"/>
      <c r="H10" s="200"/>
      <c r="I10" s="200"/>
      <c r="J10" s="222"/>
    </row>
    <row r="11" s="178" customFormat="1" ht="38.25" customHeight="1" spans="1:10">
      <c r="A11" s="195"/>
      <c r="B11" s="197"/>
      <c r="C11" s="197"/>
      <c r="D11" s="198"/>
      <c r="E11" s="198"/>
      <c r="F11" s="199"/>
      <c r="G11" s="200"/>
      <c r="H11" s="200"/>
      <c r="I11" s="200"/>
      <c r="J11" s="222"/>
    </row>
    <row r="12" s="178" customFormat="1" ht="21.75" customHeight="1" spans="1:10">
      <c r="A12" s="195"/>
      <c r="B12" s="197"/>
      <c r="C12" s="197"/>
      <c r="D12" s="198"/>
      <c r="E12" s="198"/>
      <c r="F12" s="200"/>
      <c r="G12" s="200"/>
      <c r="H12" s="200"/>
      <c r="I12" s="200"/>
      <c r="J12" s="222"/>
    </row>
    <row r="13" s="178" customFormat="1" ht="21.75" customHeight="1" spans="1:10">
      <c r="A13" s="195"/>
      <c r="B13" s="197"/>
      <c r="C13" s="197"/>
      <c r="D13" s="198"/>
      <c r="E13" s="198"/>
      <c r="F13" s="200"/>
      <c r="G13" s="200"/>
      <c r="H13" s="200"/>
      <c r="I13" s="200"/>
      <c r="J13" s="222"/>
    </row>
    <row r="14" s="178" customFormat="1" ht="21.75" customHeight="1" spans="1:10">
      <c r="A14" s="195"/>
      <c r="B14" s="197"/>
      <c r="C14" s="197"/>
      <c r="D14" s="198"/>
      <c r="E14" s="198"/>
      <c r="F14" s="200"/>
      <c r="G14" s="200"/>
      <c r="H14" s="200"/>
      <c r="I14" s="200"/>
      <c r="J14" s="222"/>
    </row>
    <row r="15" s="178" customFormat="1" ht="21.75" customHeight="1" spans="1:10">
      <c r="A15" s="203" t="s">
        <v>22</v>
      </c>
      <c r="B15" s="204">
        <f>SUM(J9:J14)</f>
        <v>0</v>
      </c>
      <c r="C15" s="204"/>
      <c r="D15" s="204"/>
      <c r="E15" s="204"/>
      <c r="F15" s="204"/>
      <c r="G15" s="204"/>
      <c r="H15" s="204"/>
      <c r="I15" s="204"/>
      <c r="J15" s="223"/>
    </row>
    <row r="16" s="178" customFormat="1" ht="18.75" customHeight="1" spans="1:10">
      <c r="A16" s="205" t="s">
        <v>23</v>
      </c>
      <c r="B16" s="206"/>
      <c r="C16" s="206"/>
      <c r="D16" s="206"/>
      <c r="E16" s="206"/>
      <c r="F16" s="206"/>
      <c r="G16" s="206"/>
      <c r="H16" s="206"/>
      <c r="I16" s="206"/>
      <c r="J16" s="224"/>
    </row>
    <row r="17" s="179" customFormat="1" ht="36.75" customHeight="1" spans="1:10">
      <c r="A17" s="207" t="s">
        <v>24</v>
      </c>
      <c r="B17" s="208"/>
      <c r="C17" s="208"/>
      <c r="D17" s="209"/>
      <c r="E17" s="208" t="s">
        <v>25</v>
      </c>
      <c r="F17" s="208"/>
      <c r="G17" s="208"/>
      <c r="H17" s="208" t="s">
        <v>26</v>
      </c>
      <c r="I17" s="208"/>
      <c r="J17" s="225"/>
    </row>
    <row r="18" s="179" customFormat="1" ht="36" customHeight="1" spans="1:10">
      <c r="A18" s="210" t="s">
        <v>27</v>
      </c>
      <c r="B18" s="211"/>
      <c r="C18" s="211"/>
      <c r="D18" s="212"/>
      <c r="E18" s="211" t="s">
        <v>28</v>
      </c>
      <c r="F18" s="211"/>
      <c r="G18" s="211"/>
      <c r="H18" s="211"/>
      <c r="I18" s="211"/>
      <c r="J18" s="226"/>
    </row>
    <row r="19" ht="36" customHeight="1" spans="1:10">
      <c r="A19" s="213"/>
      <c r="B19" s="214"/>
      <c r="C19" s="214"/>
      <c r="D19" s="215"/>
      <c r="E19" s="214"/>
      <c r="F19" s="214"/>
      <c r="G19" s="214"/>
      <c r="H19" s="214"/>
      <c r="I19" s="214"/>
      <c r="J19" s="214"/>
    </row>
    <row r="20" ht="17.25" spans="1:10">
      <c r="A20" s="216"/>
      <c r="B20" s="216"/>
      <c r="C20" s="216"/>
      <c r="D20" s="217"/>
      <c r="E20" s="216"/>
      <c r="F20" s="216"/>
      <c r="G20" s="216"/>
      <c r="H20" s="216"/>
      <c r="I20" s="216"/>
      <c r="J20" s="216"/>
    </row>
  </sheetData>
  <mergeCells count="22">
    <mergeCell ref="D4:F4"/>
    <mergeCell ref="G4:J4"/>
    <mergeCell ref="F5:G5"/>
    <mergeCell ref="H5:J5"/>
    <mergeCell ref="D7:E7"/>
    <mergeCell ref="F9:G9"/>
    <mergeCell ref="F10:G10"/>
    <mergeCell ref="F11:G11"/>
    <mergeCell ref="F12:G12"/>
    <mergeCell ref="F13:G13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D1:G2"/>
    <mergeCell ref="F7:G8"/>
  </mergeCells>
  <pageMargins left="0.697916666666667" right="0.697916666666667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8"/>
  <sheetViews>
    <sheetView zoomScale="110" zoomScaleNormal="110" workbookViewId="0">
      <selection activeCell="J16" sqref="J16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="1" customFormat="1" ht="26.1" customHeight="1" spans="1:10">
      <c r="A1" s="6" t="s">
        <v>29</v>
      </c>
      <c r="B1" s="7" t="s">
        <v>30</v>
      </c>
      <c r="C1" s="7"/>
      <c r="D1" s="7"/>
      <c r="E1" s="7"/>
      <c r="F1" s="7"/>
      <c r="G1" s="7"/>
      <c r="H1" s="7"/>
      <c r="I1" s="7"/>
      <c r="J1" s="7"/>
    </row>
    <row r="2" s="1" customFormat="1" ht="26.1" customHeight="1" spans="1:10">
      <c r="A2" s="8" t="s">
        <v>31</v>
      </c>
      <c r="B2" s="9" t="s">
        <v>32</v>
      </c>
      <c r="C2" s="7"/>
      <c r="D2" s="7"/>
      <c r="E2" s="7"/>
      <c r="F2" s="7"/>
      <c r="G2" s="7"/>
      <c r="H2" s="7"/>
      <c r="I2" s="7"/>
      <c r="J2" s="7"/>
    </row>
    <row r="3" s="1" customFormat="1" ht="26.1" customHeight="1" spans="1:10">
      <c r="A3" s="8" t="s">
        <v>33</v>
      </c>
      <c r="B3" s="7" t="s">
        <v>34</v>
      </c>
      <c r="C3" s="7"/>
      <c r="D3" s="7"/>
      <c r="E3" s="7"/>
      <c r="F3" s="7"/>
      <c r="G3" s="7"/>
      <c r="H3" s="7"/>
      <c r="I3" s="7"/>
      <c r="J3" s="7"/>
    </row>
    <row r="4" s="1" customFormat="1" ht="21" customHeight="1" spans="1:10">
      <c r="A4" s="8" t="s">
        <v>35</v>
      </c>
      <c r="B4" s="10" t="s">
        <v>36</v>
      </c>
      <c r="C4" s="10"/>
      <c r="D4" s="10"/>
      <c r="E4" s="10"/>
      <c r="F4" s="10"/>
      <c r="G4" s="10"/>
      <c r="H4" s="10"/>
      <c r="I4" s="10"/>
      <c r="J4" s="10"/>
    </row>
    <row r="5" s="1" customFormat="1" ht="20.1" customHeight="1" spans="1:10">
      <c r="A5" s="8" t="s">
        <v>37</v>
      </c>
      <c r="B5" s="11" t="s">
        <v>38</v>
      </c>
      <c r="C5" s="12"/>
      <c r="D5" s="12"/>
      <c r="E5" s="12"/>
      <c r="F5" s="12"/>
      <c r="G5" s="12"/>
      <c r="H5" s="12"/>
      <c r="I5" s="12"/>
      <c r="J5" s="12"/>
    </row>
    <row r="6" s="1" customFormat="1" ht="26.1" customHeight="1" spans="1:10">
      <c r="A6" s="8" t="s">
        <v>39</v>
      </c>
      <c r="B6" s="13" t="s">
        <v>40</v>
      </c>
      <c r="C6" s="13"/>
      <c r="D6" s="13"/>
      <c r="E6" s="13"/>
      <c r="F6" s="13"/>
      <c r="G6" s="13"/>
      <c r="H6" s="13"/>
      <c r="I6" s="13"/>
      <c r="J6" s="13"/>
    </row>
    <row r="7" customHeight="1" spans="1:23">
      <c r="A7" s="14" t="s">
        <v>41</v>
      </c>
      <c r="B7" s="15"/>
      <c r="C7" s="16"/>
      <c r="D7" s="17" t="s">
        <v>42</v>
      </c>
      <c r="E7" s="17"/>
      <c r="F7" s="17"/>
      <c r="G7" s="17"/>
      <c r="H7" s="17"/>
      <c r="I7" s="17"/>
      <c r="J7" s="79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customHeight="1" spans="1:23">
      <c r="A8" s="18"/>
      <c r="B8" s="19"/>
      <c r="C8" s="20"/>
      <c r="D8" s="21" t="s">
        <v>44</v>
      </c>
      <c r="E8" s="21"/>
      <c r="F8" s="21"/>
      <c r="G8" s="21"/>
      <c r="H8" s="22" t="s">
        <v>45</v>
      </c>
      <c r="I8" s="22"/>
      <c r="J8" s="80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8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1.95" customHeight="1" spans="1:23">
      <c r="A10" s="26" t="s">
        <v>50</v>
      </c>
      <c r="B10" s="27" t="s">
        <v>51</v>
      </c>
      <c r="C10" s="28"/>
      <c r="D10" s="29">
        <v>1</v>
      </c>
      <c r="E10" s="29" t="s">
        <v>52</v>
      </c>
      <c r="F10" s="29">
        <v>1</v>
      </c>
      <c r="G10" s="29" t="s">
        <v>53</v>
      </c>
      <c r="H10" s="30">
        <v>450</v>
      </c>
      <c r="I10" s="30"/>
      <c r="J10" s="83" t="s">
        <v>54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1.95" customHeight="1" spans="1:23">
      <c r="A11" s="31"/>
      <c r="B11" s="27" t="s">
        <v>55</v>
      </c>
      <c r="C11" s="28"/>
      <c r="D11" s="29">
        <v>20</v>
      </c>
      <c r="E11" s="29" t="s">
        <v>52</v>
      </c>
      <c r="F11" s="29">
        <v>1</v>
      </c>
      <c r="G11" s="29" t="s">
        <v>53</v>
      </c>
      <c r="H11" s="30">
        <v>450</v>
      </c>
      <c r="I11" s="30"/>
      <c r="J11" s="83" t="s">
        <v>54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customHeight="1" spans="1:23">
      <c r="A12" s="32" t="s">
        <v>56</v>
      </c>
      <c r="B12" s="33"/>
      <c r="C12" s="33"/>
      <c r="D12" s="34"/>
      <c r="E12" s="35"/>
      <c r="F12" s="35"/>
      <c r="G12" s="35"/>
      <c r="H12" s="35"/>
      <c r="I12" s="84">
        <f>SUM(I10:I11)</f>
        <v>0</v>
      </c>
      <c r="J12" s="85" t="s">
        <v>57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1.95" customHeight="1" spans="1:23">
      <c r="A13" s="36"/>
      <c r="B13" s="37" t="s">
        <v>58</v>
      </c>
      <c r="C13" s="38"/>
      <c r="D13" s="39">
        <v>50</v>
      </c>
      <c r="E13" s="39" t="s">
        <v>59</v>
      </c>
      <c r="F13" s="39">
        <v>1</v>
      </c>
      <c r="G13" s="39" t="s">
        <v>60</v>
      </c>
      <c r="H13" s="40">
        <v>80</v>
      </c>
      <c r="I13" s="30">
        <f>H13*F13*D13</f>
        <v>4000</v>
      </c>
      <c r="J13" s="86" t="s">
        <v>61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ht="21.95" customHeight="1" spans="1:10">
      <c r="A14" s="36"/>
      <c r="B14" s="37" t="s">
        <v>62</v>
      </c>
      <c r="C14" s="38"/>
      <c r="D14" s="39"/>
      <c r="E14" s="39" t="s">
        <v>59</v>
      </c>
      <c r="F14" s="39"/>
      <c r="G14" s="39" t="s">
        <v>60</v>
      </c>
      <c r="H14" s="40"/>
      <c r="I14" s="30"/>
      <c r="J14" s="87"/>
    </row>
    <row r="15" s="2" customFormat="1" customHeight="1" spans="1:10">
      <c r="A15" s="41" t="s">
        <v>63</v>
      </c>
      <c r="B15" s="42"/>
      <c r="C15" s="42"/>
      <c r="D15" s="21"/>
      <c r="E15" s="21"/>
      <c r="F15" s="21"/>
      <c r="G15" s="21"/>
      <c r="H15" s="21"/>
      <c r="I15" s="82">
        <f>SUM(I13:I14)</f>
        <v>4000</v>
      </c>
      <c r="J15" s="88"/>
    </row>
    <row r="16" s="3" customFormat="1" ht="23.1" customHeight="1" spans="1:10">
      <c r="A16" s="43" t="s">
        <v>64</v>
      </c>
      <c r="B16" s="44" t="s">
        <v>65</v>
      </c>
      <c r="C16" s="45"/>
      <c r="D16" s="46">
        <v>1</v>
      </c>
      <c r="E16" s="47" t="s">
        <v>66</v>
      </c>
      <c r="F16" s="46">
        <v>1</v>
      </c>
      <c r="G16" s="47" t="s">
        <v>67</v>
      </c>
      <c r="H16" s="48">
        <v>13000</v>
      </c>
      <c r="I16" s="89">
        <v>13000</v>
      </c>
      <c r="J16" s="90" t="s">
        <v>68</v>
      </c>
    </row>
    <row r="17" s="3" customFormat="1" ht="23.1" customHeight="1" spans="1:10">
      <c r="A17" s="49"/>
      <c r="B17" s="44" t="s">
        <v>69</v>
      </c>
      <c r="C17" s="45"/>
      <c r="D17" s="46">
        <v>1</v>
      </c>
      <c r="E17" s="47" t="s">
        <v>70</v>
      </c>
      <c r="F17" s="46">
        <v>1</v>
      </c>
      <c r="G17" s="47" t="s">
        <v>66</v>
      </c>
      <c r="H17" s="48">
        <v>4000</v>
      </c>
      <c r="I17" s="89">
        <f>H17*F17</f>
        <v>4000</v>
      </c>
      <c r="J17" s="90"/>
    </row>
    <row r="18" s="2" customFormat="1" customHeight="1" spans="1:10">
      <c r="A18" s="41" t="s">
        <v>71</v>
      </c>
      <c r="B18" s="42"/>
      <c r="C18" s="42"/>
      <c r="D18" s="21"/>
      <c r="E18" s="21"/>
      <c r="F18" s="21"/>
      <c r="G18" s="21"/>
      <c r="H18" s="21"/>
      <c r="I18" s="82">
        <f>SUM(I16:I17)</f>
        <v>17000</v>
      </c>
      <c r="J18" s="88"/>
    </row>
    <row r="19" s="2" customFormat="1" ht="24" customHeight="1" spans="1:10">
      <c r="A19" s="49"/>
      <c r="B19" s="37" t="s">
        <v>72</v>
      </c>
      <c r="C19" s="38"/>
      <c r="D19" s="50">
        <v>1</v>
      </c>
      <c r="E19" s="39" t="s">
        <v>73</v>
      </c>
      <c r="F19" s="50">
        <v>15</v>
      </c>
      <c r="G19" s="39" t="s">
        <v>74</v>
      </c>
      <c r="H19" s="51">
        <v>150</v>
      </c>
      <c r="I19" s="30">
        <v>750</v>
      </c>
      <c r="J19" s="91" t="s">
        <v>75</v>
      </c>
    </row>
    <row r="20" s="2" customFormat="1" ht="24" customHeight="1" spans="1:10">
      <c r="A20" s="49"/>
      <c r="B20" s="37" t="s">
        <v>76</v>
      </c>
      <c r="C20" s="38"/>
      <c r="D20" s="50">
        <v>6</v>
      </c>
      <c r="E20" s="39" t="s">
        <v>73</v>
      </c>
      <c r="F20" s="50">
        <v>1</v>
      </c>
      <c r="G20" s="39" t="s">
        <v>60</v>
      </c>
      <c r="H20" s="51">
        <v>200</v>
      </c>
      <c r="I20" s="30">
        <v>400</v>
      </c>
      <c r="J20" s="90" t="s">
        <v>77</v>
      </c>
    </row>
    <row r="21" s="2" customFormat="1" ht="24" customHeight="1" spans="1:10">
      <c r="A21" s="49"/>
      <c r="B21" s="37" t="s">
        <v>78</v>
      </c>
      <c r="C21" s="38"/>
      <c r="D21" s="50">
        <v>2</v>
      </c>
      <c r="E21" s="39" t="s">
        <v>79</v>
      </c>
      <c r="F21" s="50">
        <v>1</v>
      </c>
      <c r="G21" s="39" t="s">
        <v>60</v>
      </c>
      <c r="H21" s="51">
        <v>200</v>
      </c>
      <c r="I21" s="30">
        <f>H21*F21*D21</f>
        <v>400</v>
      </c>
      <c r="J21" s="92" t="s">
        <v>80</v>
      </c>
    </row>
    <row r="22" s="2" customFormat="1" ht="24" customHeight="1" spans="1:10">
      <c r="A22" s="49"/>
      <c r="B22" s="37" t="s">
        <v>81</v>
      </c>
      <c r="C22" s="38"/>
      <c r="D22" s="50">
        <v>2</v>
      </c>
      <c r="E22" s="50" t="s">
        <v>82</v>
      </c>
      <c r="F22" s="50">
        <v>1</v>
      </c>
      <c r="G22" s="50" t="s">
        <v>60</v>
      </c>
      <c r="H22" s="51">
        <v>50</v>
      </c>
      <c r="I22" s="30">
        <v>100</v>
      </c>
      <c r="J22" s="92"/>
    </row>
    <row r="23" s="2" customFormat="1" ht="24" customHeight="1" spans="1:10">
      <c r="A23" s="49"/>
      <c r="B23" s="37" t="s">
        <v>83</v>
      </c>
      <c r="C23" s="38"/>
      <c r="D23" s="50">
        <v>2</v>
      </c>
      <c r="E23" s="50" t="s">
        <v>84</v>
      </c>
      <c r="F23" s="50">
        <v>1</v>
      </c>
      <c r="G23" s="50" t="s">
        <v>60</v>
      </c>
      <c r="H23" s="51">
        <v>50</v>
      </c>
      <c r="I23" s="30">
        <v>100</v>
      </c>
      <c r="J23" s="92"/>
    </row>
    <row r="24" s="2" customFormat="1" ht="24" customHeight="1" spans="1:10">
      <c r="A24" s="49"/>
      <c r="B24" s="37" t="s">
        <v>85</v>
      </c>
      <c r="C24" s="38"/>
      <c r="D24" s="50">
        <v>10</v>
      </c>
      <c r="E24" s="50" t="s">
        <v>73</v>
      </c>
      <c r="F24" s="50">
        <v>1</v>
      </c>
      <c r="G24" s="50" t="s">
        <v>60</v>
      </c>
      <c r="H24" s="51">
        <v>100</v>
      </c>
      <c r="I24" s="30">
        <f>H24*F24*D24</f>
        <v>1000</v>
      </c>
      <c r="J24" s="92" t="s">
        <v>86</v>
      </c>
    </row>
    <row r="25" s="2" customFormat="1" ht="24" customHeight="1" spans="1:10">
      <c r="A25" s="49"/>
      <c r="B25" s="52" t="s">
        <v>87</v>
      </c>
      <c r="C25" s="53"/>
      <c r="D25" s="50">
        <v>10</v>
      </c>
      <c r="E25" s="50" t="s">
        <v>88</v>
      </c>
      <c r="F25" s="50">
        <v>1</v>
      </c>
      <c r="G25" s="50" t="s">
        <v>60</v>
      </c>
      <c r="H25" s="51">
        <v>150</v>
      </c>
      <c r="I25" s="30">
        <f>H25*D25</f>
        <v>1500</v>
      </c>
      <c r="J25" s="93"/>
    </row>
    <row r="26" s="2" customFormat="1" ht="24" customHeight="1" spans="1:10">
      <c r="A26" s="49"/>
      <c r="B26" s="52" t="s">
        <v>89</v>
      </c>
      <c r="C26" s="53"/>
      <c r="D26" s="50">
        <v>12</v>
      </c>
      <c r="E26" s="50" t="s">
        <v>88</v>
      </c>
      <c r="F26" s="50">
        <v>1</v>
      </c>
      <c r="G26" s="50" t="s">
        <v>60</v>
      </c>
      <c r="H26" s="51">
        <v>225</v>
      </c>
      <c r="I26" s="30">
        <v>300</v>
      </c>
      <c r="J26" s="93" t="s">
        <v>90</v>
      </c>
    </row>
    <row r="27" s="2" customFormat="1" ht="24" customHeight="1" spans="1:10">
      <c r="A27" s="49"/>
      <c r="B27" s="52" t="s">
        <v>91</v>
      </c>
      <c r="C27" s="53"/>
      <c r="D27" s="50">
        <v>1</v>
      </c>
      <c r="E27" s="50" t="s">
        <v>67</v>
      </c>
      <c r="F27" s="50">
        <v>1</v>
      </c>
      <c r="G27" s="50" t="s">
        <v>60</v>
      </c>
      <c r="H27" s="51">
        <v>1200</v>
      </c>
      <c r="I27" s="30">
        <v>400</v>
      </c>
      <c r="J27" s="93" t="s">
        <v>92</v>
      </c>
    </row>
    <row r="28" s="2" customFormat="1" ht="24" customHeight="1" spans="1:10">
      <c r="A28" s="41" t="s">
        <v>93</v>
      </c>
      <c r="B28" s="42"/>
      <c r="C28" s="42"/>
      <c r="D28" s="21"/>
      <c r="E28" s="21"/>
      <c r="F28" s="21"/>
      <c r="G28" s="21"/>
      <c r="H28" s="21"/>
      <c r="I28" s="82">
        <f>SUM(I19:I27)</f>
        <v>4950</v>
      </c>
      <c r="J28" s="88"/>
    </row>
    <row r="29" s="2" customFormat="1" ht="24" customHeight="1" spans="1:10">
      <c r="A29" s="54" t="s">
        <v>94</v>
      </c>
      <c r="B29" s="55" t="s">
        <v>95</v>
      </c>
      <c r="C29" s="55"/>
      <c r="D29" s="55">
        <v>2</v>
      </c>
      <c r="E29" s="55" t="s">
        <v>59</v>
      </c>
      <c r="F29" s="55">
        <v>2</v>
      </c>
      <c r="G29" s="55" t="s">
        <v>60</v>
      </c>
      <c r="H29" s="56">
        <v>1430</v>
      </c>
      <c r="I29" s="56">
        <v>1907</v>
      </c>
      <c r="J29" s="94" t="s">
        <v>96</v>
      </c>
    </row>
    <row r="30" s="2" customFormat="1" ht="24" customHeight="1" spans="1:10">
      <c r="A30" s="57"/>
      <c r="B30" s="58" t="s">
        <v>97</v>
      </c>
      <c r="C30" s="59"/>
      <c r="D30" s="55">
        <v>1</v>
      </c>
      <c r="E30" s="55" t="s">
        <v>52</v>
      </c>
      <c r="F30" s="55">
        <v>5</v>
      </c>
      <c r="G30" s="55" t="s">
        <v>53</v>
      </c>
      <c r="H30" s="56">
        <v>450</v>
      </c>
      <c r="I30" s="56">
        <v>700</v>
      </c>
      <c r="J30" s="94" t="s">
        <v>98</v>
      </c>
    </row>
    <row r="31" s="2" customFormat="1" ht="24" customHeight="1" spans="1:10">
      <c r="A31" s="57"/>
      <c r="B31" s="58" t="s">
        <v>94</v>
      </c>
      <c r="C31" s="59"/>
      <c r="D31" s="55">
        <v>2</v>
      </c>
      <c r="E31" s="55" t="s">
        <v>59</v>
      </c>
      <c r="F31" s="55">
        <v>5</v>
      </c>
      <c r="G31" s="55" t="s">
        <v>66</v>
      </c>
      <c r="H31" s="56">
        <v>200</v>
      </c>
      <c r="I31" s="56">
        <v>667</v>
      </c>
      <c r="J31" s="94" t="s">
        <v>92</v>
      </c>
    </row>
    <row r="32" s="2" customFormat="1" ht="24" customHeight="1" spans="1:10">
      <c r="A32" s="57"/>
      <c r="B32" s="52" t="s">
        <v>99</v>
      </c>
      <c r="C32" s="53"/>
      <c r="D32" s="55">
        <v>2</v>
      </c>
      <c r="E32" s="55" t="s">
        <v>59</v>
      </c>
      <c r="F32" s="55">
        <v>5</v>
      </c>
      <c r="G32" s="55" t="s">
        <v>66</v>
      </c>
      <c r="H32" s="56">
        <v>100</v>
      </c>
      <c r="I32" s="56">
        <v>334</v>
      </c>
      <c r="J32" s="94" t="s">
        <v>92</v>
      </c>
    </row>
    <row r="33" s="2" customFormat="1" ht="25.5" customHeight="1" spans="1:10">
      <c r="A33" s="32" t="s">
        <v>100</v>
      </c>
      <c r="B33" s="60"/>
      <c r="C33" s="60"/>
      <c r="D33" s="61"/>
      <c r="E33" s="61"/>
      <c r="F33" s="61"/>
      <c r="G33" s="61"/>
      <c r="H33" s="62"/>
      <c r="I33" s="82">
        <f>SUM(I29:I32)</f>
        <v>3608</v>
      </c>
      <c r="J33" s="88"/>
    </row>
    <row r="34" s="2" customFormat="1" ht="24" customHeight="1" spans="1:10">
      <c r="A34" s="63" t="s">
        <v>101</v>
      </c>
      <c r="B34" s="64"/>
      <c r="C34" s="64"/>
      <c r="D34" s="65"/>
      <c r="E34" s="65"/>
      <c r="F34" s="65"/>
      <c r="G34" s="65"/>
      <c r="H34" s="66"/>
      <c r="I34" s="95">
        <f>I12+I15+I18+I28+I33</f>
        <v>29558</v>
      </c>
      <c r="J34" s="96"/>
    </row>
    <row r="35" s="2" customFormat="1" spans="1:10">
      <c r="A35" s="67" t="s">
        <v>102</v>
      </c>
      <c r="B35" s="68"/>
      <c r="C35" s="68"/>
      <c r="D35" s="69"/>
      <c r="E35" s="70"/>
      <c r="F35" s="70"/>
      <c r="G35" s="70"/>
      <c r="H35" s="70"/>
      <c r="I35" s="97">
        <f>SUM(I34-I33)*10%</f>
        <v>2595</v>
      </c>
      <c r="J35" s="98"/>
    </row>
    <row r="36" s="2" customFormat="1" spans="1:10">
      <c r="A36" s="67" t="s">
        <v>103</v>
      </c>
      <c r="B36" s="71"/>
      <c r="C36" s="71"/>
      <c r="D36" s="69"/>
      <c r="E36" s="70"/>
      <c r="F36" s="70"/>
      <c r="G36" s="70"/>
      <c r="H36" s="70"/>
      <c r="I36" s="97">
        <f>(I34+I35)*0.06</f>
        <v>1929.18</v>
      </c>
      <c r="J36" s="98"/>
    </row>
    <row r="37" s="2" customFormat="1" ht="23.1" customHeight="1" spans="1:10">
      <c r="A37" s="72" t="s">
        <v>104</v>
      </c>
      <c r="B37" s="73"/>
      <c r="C37" s="74"/>
      <c r="D37" s="75"/>
      <c r="E37" s="76"/>
      <c r="F37" s="76"/>
      <c r="G37" s="76"/>
      <c r="H37" s="76"/>
      <c r="I37" s="99">
        <f>I34+I35+I36</f>
        <v>34082.18</v>
      </c>
      <c r="J37" s="100"/>
    </row>
    <row r="38" customHeight="1" spans="1:9">
      <c r="A38" s="6"/>
      <c r="B38" s="77"/>
      <c r="C38" s="77"/>
      <c r="D38" s="78"/>
      <c r="E38" s="78"/>
      <c r="F38" s="78"/>
      <c r="G38" s="78"/>
      <c r="H38" s="78"/>
      <c r="I38" s="78"/>
    </row>
  </sheetData>
  <mergeCells count="39">
    <mergeCell ref="B1:J1"/>
    <mergeCell ref="B2:J2"/>
    <mergeCell ref="B3:J3"/>
    <mergeCell ref="D7:I7"/>
    <mergeCell ref="D8:G8"/>
    <mergeCell ref="H8:I8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B29:C29"/>
    <mergeCell ref="B30:C30"/>
    <mergeCell ref="B31:C31"/>
    <mergeCell ref="B32:C32"/>
    <mergeCell ref="B33:C33"/>
    <mergeCell ref="A35:C35"/>
    <mergeCell ref="A37:C37"/>
    <mergeCell ref="A10:A11"/>
    <mergeCell ref="A13:A14"/>
    <mergeCell ref="A16:A17"/>
    <mergeCell ref="A19:A27"/>
    <mergeCell ref="A29:A32"/>
    <mergeCell ref="J7:J9"/>
    <mergeCell ref="A7:C9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0"/>
  <sheetViews>
    <sheetView tabSelected="1" workbookViewId="0">
      <selection activeCell="D13" sqref="D13"/>
    </sheetView>
  </sheetViews>
  <sheetFormatPr defaultColWidth="8.875" defaultRowHeight="18" customHeight="1"/>
  <cols>
    <col min="1" max="1" width="15.875" style="4" customWidth="1"/>
    <col min="2" max="2" width="18.375" style="2" customWidth="1"/>
    <col min="3" max="3" width="19.625" style="2" customWidth="1"/>
    <col min="4" max="7" width="6.625" style="4" customWidth="1"/>
    <col min="8" max="8" width="13.5" style="5" customWidth="1"/>
    <col min="9" max="9" width="17.625" style="5" customWidth="1"/>
    <col min="10" max="10" width="45.5" style="2" customWidth="1"/>
    <col min="11" max="16384" width="8.875" style="4"/>
  </cols>
  <sheetData>
    <row r="1" s="1" customFormat="1" customHeight="1" spans="1:10">
      <c r="A1" s="101" t="s">
        <v>105</v>
      </c>
      <c r="B1" s="102" t="s">
        <v>106</v>
      </c>
      <c r="C1" s="102"/>
      <c r="D1" s="102"/>
      <c r="E1" s="102"/>
      <c r="F1" s="102"/>
      <c r="G1" s="102"/>
      <c r="H1" s="102"/>
      <c r="I1" s="155"/>
      <c r="J1" s="156"/>
    </row>
    <row r="2" s="1" customFormat="1" customHeight="1" spans="1:10">
      <c r="A2" s="101" t="s">
        <v>107</v>
      </c>
      <c r="B2" s="102" t="s">
        <v>108</v>
      </c>
      <c r="C2" s="102"/>
      <c r="D2" s="102"/>
      <c r="E2" s="102"/>
      <c r="F2" s="102"/>
      <c r="G2" s="102"/>
      <c r="H2" s="102"/>
      <c r="I2" s="155"/>
      <c r="J2" s="156"/>
    </row>
    <row r="3" s="1" customFormat="1" customHeight="1" spans="1:10">
      <c r="A3" s="101" t="s">
        <v>109</v>
      </c>
      <c r="B3" s="103" t="s">
        <v>110</v>
      </c>
      <c r="C3" s="102"/>
      <c r="D3" s="103"/>
      <c r="E3" s="103"/>
      <c r="F3" s="103"/>
      <c r="G3" s="103"/>
      <c r="H3" s="103"/>
      <c r="I3" s="157"/>
      <c r="J3" s="103"/>
    </row>
    <row r="4" s="1" customFormat="1" customHeight="1" spans="1:10">
      <c r="A4" s="101" t="s">
        <v>111</v>
      </c>
      <c r="B4" s="103" t="s">
        <v>112</v>
      </c>
      <c r="C4" s="102"/>
      <c r="D4" s="103"/>
      <c r="E4" s="103"/>
      <c r="F4" s="103"/>
      <c r="G4" s="103"/>
      <c r="H4" s="103"/>
      <c r="I4" s="157"/>
      <c r="J4" s="103"/>
    </row>
    <row r="5" s="1" customFormat="1" customHeight="1" spans="1:10">
      <c r="A5" s="101" t="s">
        <v>37</v>
      </c>
      <c r="B5" s="104" t="s">
        <v>113</v>
      </c>
      <c r="C5" s="102"/>
      <c r="D5" s="105"/>
      <c r="E5" s="105"/>
      <c r="F5" s="105"/>
      <c r="G5" s="105"/>
      <c r="H5" s="106"/>
      <c r="I5" s="106"/>
      <c r="J5" s="105"/>
    </row>
    <row r="6" s="1" customFormat="1" customHeight="1" spans="1:10">
      <c r="A6" s="101" t="s">
        <v>39</v>
      </c>
      <c r="B6" s="107" t="s">
        <v>114</v>
      </c>
      <c r="C6" s="107"/>
      <c r="D6" s="107"/>
      <c r="E6" s="107"/>
      <c r="F6" s="107"/>
      <c r="G6" s="107"/>
      <c r="H6" s="107"/>
      <c r="I6" s="158"/>
      <c r="J6" s="107"/>
    </row>
    <row r="7" customHeight="1" spans="1:23">
      <c r="A7" s="108" t="s">
        <v>41</v>
      </c>
      <c r="B7" s="109"/>
      <c r="C7" s="110"/>
      <c r="D7" s="111" t="s">
        <v>42</v>
      </c>
      <c r="E7" s="112"/>
      <c r="F7" s="112"/>
      <c r="G7" s="112"/>
      <c r="H7" s="112"/>
      <c r="I7" s="159"/>
      <c r="J7" s="160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customHeight="1" spans="1:23">
      <c r="A8" s="113" t="s">
        <v>108</v>
      </c>
      <c r="B8" s="114"/>
      <c r="C8" s="115"/>
      <c r="D8" s="116" t="s">
        <v>44</v>
      </c>
      <c r="E8" s="117"/>
      <c r="F8" s="117"/>
      <c r="G8" s="118"/>
      <c r="H8" s="119" t="s">
        <v>45</v>
      </c>
      <c r="I8" s="161"/>
      <c r="J8" s="162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customHeight="1" spans="1:23">
      <c r="A9" s="120"/>
      <c r="B9" s="121"/>
      <c r="C9" s="122"/>
      <c r="D9" s="123" t="s">
        <v>46</v>
      </c>
      <c r="E9" s="123" t="s">
        <v>47</v>
      </c>
      <c r="F9" s="123" t="s">
        <v>46</v>
      </c>
      <c r="G9" s="123" t="s">
        <v>47</v>
      </c>
      <c r="H9" s="124" t="s">
        <v>48</v>
      </c>
      <c r="I9" s="163" t="s">
        <v>49</v>
      </c>
      <c r="J9" s="164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customHeight="1" spans="1:23">
      <c r="A10" s="125" t="s">
        <v>115</v>
      </c>
      <c r="B10" s="126" t="s">
        <v>116</v>
      </c>
      <c r="C10" s="127"/>
      <c r="D10" s="128">
        <v>300</v>
      </c>
      <c r="E10" s="128" t="s">
        <v>59</v>
      </c>
      <c r="F10" s="128">
        <v>1</v>
      </c>
      <c r="G10" s="128" t="s">
        <v>60</v>
      </c>
      <c r="H10" s="129">
        <v>178</v>
      </c>
      <c r="I10" s="165">
        <f t="shared" ref="I10:I13" si="0">D10*F10*H10</f>
        <v>53400</v>
      </c>
      <c r="J10" s="166" t="s">
        <v>117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customHeight="1" spans="1:23">
      <c r="A11" s="130"/>
      <c r="B11" s="126" t="s">
        <v>118</v>
      </c>
      <c r="C11" s="127"/>
      <c r="D11" s="128">
        <v>30</v>
      </c>
      <c r="E11" s="128" t="s">
        <v>119</v>
      </c>
      <c r="F11" s="128">
        <v>1</v>
      </c>
      <c r="G11" s="128" t="s">
        <v>60</v>
      </c>
      <c r="H11" s="129">
        <v>2500</v>
      </c>
      <c r="I11" s="165">
        <f t="shared" si="0"/>
        <v>75000</v>
      </c>
      <c r="J11" s="166" t="s">
        <v>120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customHeight="1" spans="1:23">
      <c r="A12" s="130"/>
      <c r="B12" s="126" t="s">
        <v>121</v>
      </c>
      <c r="C12" s="127"/>
      <c r="D12" s="128">
        <v>300</v>
      </c>
      <c r="E12" s="128" t="s">
        <v>59</v>
      </c>
      <c r="F12" s="128">
        <v>1</v>
      </c>
      <c r="G12" s="128" t="s">
        <v>60</v>
      </c>
      <c r="H12" s="129">
        <v>35</v>
      </c>
      <c r="I12" s="165">
        <f t="shared" si="0"/>
        <v>10500</v>
      </c>
      <c r="J12" s="166" t="s">
        <v>122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customHeight="1" spans="1:23">
      <c r="A13" s="131"/>
      <c r="B13" s="126" t="s">
        <v>123</v>
      </c>
      <c r="C13" s="127"/>
      <c r="D13" s="128">
        <v>1</v>
      </c>
      <c r="E13" s="128" t="s">
        <v>60</v>
      </c>
      <c r="F13" s="128">
        <v>1</v>
      </c>
      <c r="G13" s="128" t="s">
        <v>60</v>
      </c>
      <c r="H13" s="129">
        <v>15000</v>
      </c>
      <c r="I13" s="165">
        <f t="shared" si="0"/>
        <v>15000</v>
      </c>
      <c r="J13" s="166" t="s">
        <v>117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customHeight="1" spans="1:10">
      <c r="A14" s="132" t="s">
        <v>63</v>
      </c>
      <c r="B14" s="133"/>
      <c r="C14" s="133"/>
      <c r="D14" s="123"/>
      <c r="E14" s="123"/>
      <c r="F14" s="123"/>
      <c r="G14" s="123"/>
      <c r="H14" s="123"/>
      <c r="I14" s="163">
        <f>SUM(I10:I13)</f>
        <v>153900</v>
      </c>
      <c r="J14" s="167"/>
    </row>
    <row r="15" s="2" customFormat="1" customHeight="1" spans="1:23">
      <c r="A15" s="134" t="s">
        <v>124</v>
      </c>
      <c r="B15" s="126" t="s">
        <v>125</v>
      </c>
      <c r="C15" s="127"/>
      <c r="D15" s="128">
        <v>0</v>
      </c>
      <c r="E15" s="128" t="s">
        <v>52</v>
      </c>
      <c r="F15" s="128">
        <v>2</v>
      </c>
      <c r="G15" s="128" t="s">
        <v>53</v>
      </c>
      <c r="H15" s="129">
        <v>750</v>
      </c>
      <c r="I15" s="165">
        <f t="shared" ref="I15:I18" si="1">D15*F15*H15</f>
        <v>0</v>
      </c>
      <c r="J15" s="166" t="s">
        <v>126</v>
      </c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</row>
    <row r="16" s="2" customFormat="1" customHeight="1" spans="1:10">
      <c r="A16" s="132" t="s">
        <v>127</v>
      </c>
      <c r="B16" s="133"/>
      <c r="C16" s="133"/>
      <c r="D16" s="123"/>
      <c r="E16" s="123"/>
      <c r="F16" s="123"/>
      <c r="G16" s="123"/>
      <c r="H16" s="123"/>
      <c r="I16" s="163">
        <f>SUM(I15:I15)</f>
        <v>0</v>
      </c>
      <c r="J16" s="167"/>
    </row>
    <row r="17" s="2" customFormat="1" customHeight="1" spans="1:10">
      <c r="A17" s="135" t="s">
        <v>65</v>
      </c>
      <c r="B17" s="126" t="s">
        <v>128</v>
      </c>
      <c r="C17" s="127"/>
      <c r="D17" s="136">
        <v>1</v>
      </c>
      <c r="E17" s="128" t="s">
        <v>66</v>
      </c>
      <c r="F17" s="136">
        <v>1</v>
      </c>
      <c r="G17" s="128" t="s">
        <v>67</v>
      </c>
      <c r="H17" s="137">
        <v>35000</v>
      </c>
      <c r="I17" s="168">
        <f t="shared" si="1"/>
        <v>35000</v>
      </c>
      <c r="J17" s="166" t="s">
        <v>129</v>
      </c>
    </row>
    <row r="18" s="2" customFormat="1" customHeight="1" spans="1:10">
      <c r="A18" s="135"/>
      <c r="B18" s="126" t="s">
        <v>130</v>
      </c>
      <c r="C18" s="127"/>
      <c r="D18" s="136">
        <v>1</v>
      </c>
      <c r="E18" s="128" t="s">
        <v>66</v>
      </c>
      <c r="F18" s="136">
        <v>1</v>
      </c>
      <c r="G18" s="128" t="s">
        <v>67</v>
      </c>
      <c r="H18" s="137">
        <v>7000</v>
      </c>
      <c r="I18" s="168">
        <f t="shared" si="1"/>
        <v>7000</v>
      </c>
      <c r="J18" s="166" t="s">
        <v>131</v>
      </c>
    </row>
    <row r="19" s="2" customFormat="1" customHeight="1" spans="1:10">
      <c r="A19" s="132" t="s">
        <v>71</v>
      </c>
      <c r="B19" s="133"/>
      <c r="C19" s="133"/>
      <c r="D19" s="123"/>
      <c r="E19" s="123"/>
      <c r="F19" s="123"/>
      <c r="G19" s="123"/>
      <c r="H19" s="123"/>
      <c r="I19" s="163">
        <f>SUM(I17:I18)</f>
        <v>42000</v>
      </c>
      <c r="J19" s="167"/>
    </row>
    <row r="20" s="2" customFormat="1" customHeight="1" spans="1:10">
      <c r="A20" s="135"/>
      <c r="B20" s="126" t="s">
        <v>76</v>
      </c>
      <c r="C20" s="127"/>
      <c r="D20" s="136">
        <v>1</v>
      </c>
      <c r="E20" s="128" t="s">
        <v>132</v>
      </c>
      <c r="F20" s="136">
        <v>3</v>
      </c>
      <c r="G20" s="128" t="s">
        <v>88</v>
      </c>
      <c r="H20" s="137">
        <v>260</v>
      </c>
      <c r="I20" s="168">
        <f>D20*F20*H20</f>
        <v>780</v>
      </c>
      <c r="J20" s="166"/>
    </row>
    <row r="21" s="2" customFormat="1" customHeight="1" spans="1:10">
      <c r="A21" s="135"/>
      <c r="B21" s="126" t="s">
        <v>133</v>
      </c>
      <c r="C21" s="127"/>
      <c r="D21" s="136">
        <v>1</v>
      </c>
      <c r="E21" s="128" t="s">
        <v>134</v>
      </c>
      <c r="F21" s="136">
        <v>1</v>
      </c>
      <c r="G21" s="128" t="s">
        <v>60</v>
      </c>
      <c r="H21" s="137">
        <v>200</v>
      </c>
      <c r="I21" s="168">
        <f>D21*F21*H21</f>
        <v>200</v>
      </c>
      <c r="J21" s="166"/>
    </row>
    <row r="22" s="2" customFormat="1" customHeight="1" spans="1:10">
      <c r="A22" s="135"/>
      <c r="B22" s="126" t="s">
        <v>135</v>
      </c>
      <c r="C22" s="127"/>
      <c r="D22" s="136">
        <v>100</v>
      </c>
      <c r="E22" s="128" t="s">
        <v>136</v>
      </c>
      <c r="F22" s="136">
        <v>1</v>
      </c>
      <c r="G22" s="128" t="s">
        <v>60</v>
      </c>
      <c r="H22" s="137">
        <v>25</v>
      </c>
      <c r="I22" s="168">
        <f>D22*F22*H22</f>
        <v>2500</v>
      </c>
      <c r="J22" s="166" t="s">
        <v>117</v>
      </c>
    </row>
    <row r="23" s="2" customFormat="1" customHeight="1" spans="1:10">
      <c r="A23" s="135"/>
      <c r="B23" s="126" t="s">
        <v>137</v>
      </c>
      <c r="C23" s="127"/>
      <c r="D23" s="136">
        <v>300</v>
      </c>
      <c r="E23" s="128" t="s">
        <v>138</v>
      </c>
      <c r="F23" s="136">
        <v>1</v>
      </c>
      <c r="G23" s="128" t="s">
        <v>60</v>
      </c>
      <c r="H23" s="137">
        <v>0</v>
      </c>
      <c r="I23" s="168">
        <f>D23*F23*H23</f>
        <v>0</v>
      </c>
      <c r="J23" s="166"/>
    </row>
    <row r="24" s="2" customFormat="1" customHeight="1" spans="1:10">
      <c r="A24" s="135" t="s">
        <v>139</v>
      </c>
      <c r="B24" s="126" t="s">
        <v>140</v>
      </c>
      <c r="C24" s="127"/>
      <c r="D24" s="136">
        <v>1</v>
      </c>
      <c r="E24" s="128" t="s">
        <v>67</v>
      </c>
      <c r="F24" s="136">
        <v>4</v>
      </c>
      <c r="G24" s="128" t="s">
        <v>60</v>
      </c>
      <c r="H24" s="137">
        <v>150</v>
      </c>
      <c r="I24" s="168">
        <f>D24*F24*H24</f>
        <v>600</v>
      </c>
      <c r="J24" s="166"/>
    </row>
    <row r="25" s="2" customFormat="1" customHeight="1" spans="1:10">
      <c r="A25" s="132" t="s">
        <v>141</v>
      </c>
      <c r="B25" s="133"/>
      <c r="C25" s="133"/>
      <c r="D25" s="123"/>
      <c r="E25" s="123"/>
      <c r="F25" s="123"/>
      <c r="G25" s="123"/>
      <c r="H25" s="123"/>
      <c r="I25" s="163">
        <f>SUM(I20:I24)</f>
        <v>4080</v>
      </c>
      <c r="J25" s="167"/>
    </row>
    <row r="26" s="2" customFormat="1" customHeight="1" spans="1:10">
      <c r="A26" s="135" t="s">
        <v>142</v>
      </c>
      <c r="B26" s="126" t="s">
        <v>143</v>
      </c>
      <c r="C26" s="127"/>
      <c r="D26" s="136">
        <v>6</v>
      </c>
      <c r="E26" s="128" t="s">
        <v>144</v>
      </c>
      <c r="F26" s="136">
        <v>1</v>
      </c>
      <c r="G26" s="128" t="s">
        <v>60</v>
      </c>
      <c r="H26" s="137">
        <v>3200</v>
      </c>
      <c r="I26" s="168">
        <f>D26*F26*H26</f>
        <v>19200</v>
      </c>
      <c r="J26" s="166" t="s">
        <v>145</v>
      </c>
    </row>
    <row r="27" s="2" customFormat="1" customHeight="1" spans="1:10">
      <c r="A27" s="135" t="s">
        <v>146</v>
      </c>
      <c r="B27" s="138" t="s">
        <v>147</v>
      </c>
      <c r="C27" s="127"/>
      <c r="D27" s="136">
        <v>300</v>
      </c>
      <c r="E27" s="128" t="s">
        <v>136</v>
      </c>
      <c r="F27" s="136">
        <v>1</v>
      </c>
      <c r="G27" s="128" t="s">
        <v>60</v>
      </c>
      <c r="H27" s="137">
        <v>60</v>
      </c>
      <c r="I27" s="168">
        <f>D27*F27*H27</f>
        <v>18000</v>
      </c>
      <c r="J27" s="166" t="s">
        <v>148</v>
      </c>
    </row>
    <row r="28" s="2" customFormat="1" customHeight="1" spans="1:10">
      <c r="A28" s="132" t="s">
        <v>149</v>
      </c>
      <c r="B28" s="133"/>
      <c r="C28" s="133"/>
      <c r="D28" s="123"/>
      <c r="E28" s="123"/>
      <c r="F28" s="123"/>
      <c r="G28" s="123"/>
      <c r="H28" s="123"/>
      <c r="I28" s="163">
        <f>SUM(I26:I27)</f>
        <v>37200</v>
      </c>
      <c r="J28" s="167"/>
    </row>
    <row r="29" s="2" customFormat="1" customHeight="1" spans="1:10">
      <c r="A29" s="139" t="s">
        <v>94</v>
      </c>
      <c r="B29" s="140" t="s">
        <v>150</v>
      </c>
      <c r="C29" s="140"/>
      <c r="D29" s="140">
        <v>3</v>
      </c>
      <c r="E29" s="140" t="s">
        <v>59</v>
      </c>
      <c r="F29" s="140">
        <v>2</v>
      </c>
      <c r="G29" s="140" t="s">
        <v>60</v>
      </c>
      <c r="H29" s="141">
        <v>400</v>
      </c>
      <c r="I29" s="141">
        <f t="shared" ref="I29:I32" si="2">H29*F29*D29</f>
        <v>2400</v>
      </c>
      <c r="J29" s="169" t="s">
        <v>151</v>
      </c>
    </row>
    <row r="30" s="2" customFormat="1" customHeight="1" spans="1:10">
      <c r="A30" s="142"/>
      <c r="B30" s="143" t="s">
        <v>152</v>
      </c>
      <c r="C30" s="144"/>
      <c r="D30" s="140">
        <v>2</v>
      </c>
      <c r="E30" s="140" t="s">
        <v>52</v>
      </c>
      <c r="F30" s="140">
        <v>3</v>
      </c>
      <c r="G30" s="140" t="s">
        <v>53</v>
      </c>
      <c r="H30" s="141">
        <v>750</v>
      </c>
      <c r="I30" s="141">
        <f t="shared" si="2"/>
        <v>4500</v>
      </c>
      <c r="J30" s="170"/>
    </row>
    <row r="31" s="2" customFormat="1" customHeight="1" spans="1:10">
      <c r="A31" s="142"/>
      <c r="B31" s="143" t="s">
        <v>153</v>
      </c>
      <c r="C31" s="144"/>
      <c r="D31" s="140">
        <v>3</v>
      </c>
      <c r="E31" s="140" t="s">
        <v>59</v>
      </c>
      <c r="F31" s="140">
        <v>4</v>
      </c>
      <c r="G31" s="140" t="s">
        <v>66</v>
      </c>
      <c r="H31" s="141">
        <v>100</v>
      </c>
      <c r="I31" s="141">
        <f t="shared" si="2"/>
        <v>1200</v>
      </c>
      <c r="J31" s="170"/>
    </row>
    <row r="32" s="2" customFormat="1" customHeight="1" spans="1:10">
      <c r="A32" s="142"/>
      <c r="B32" s="143" t="s">
        <v>154</v>
      </c>
      <c r="C32" s="144"/>
      <c r="D32" s="140">
        <v>3</v>
      </c>
      <c r="E32" s="140" t="s">
        <v>59</v>
      </c>
      <c r="F32" s="140">
        <v>4</v>
      </c>
      <c r="G32" s="140" t="s">
        <v>66</v>
      </c>
      <c r="H32" s="141">
        <v>400</v>
      </c>
      <c r="I32" s="141">
        <f t="shared" si="2"/>
        <v>4800</v>
      </c>
      <c r="J32" s="171"/>
    </row>
    <row r="33" s="2" customFormat="1" customHeight="1" spans="1:10">
      <c r="A33" s="132" t="s">
        <v>100</v>
      </c>
      <c r="B33" s="133"/>
      <c r="C33" s="133"/>
      <c r="D33" s="123"/>
      <c r="E33" s="123"/>
      <c r="F33" s="123"/>
      <c r="G33" s="123"/>
      <c r="H33" s="123"/>
      <c r="I33" s="163">
        <f>SUM(I29:I32)</f>
        <v>12900</v>
      </c>
      <c r="J33" s="167"/>
    </row>
    <row r="34" s="2" customFormat="1" customHeight="1" spans="1:10">
      <c r="A34" s="145" t="s">
        <v>49</v>
      </c>
      <c r="B34" s="146"/>
      <c r="C34" s="146"/>
      <c r="D34" s="147"/>
      <c r="E34" s="147"/>
      <c r="F34" s="147"/>
      <c r="G34" s="147"/>
      <c r="H34" s="148"/>
      <c r="I34" s="172">
        <f>SUM(I14,I16,I19,I25,I28,I33)</f>
        <v>250080</v>
      </c>
      <c r="J34" s="173"/>
    </row>
    <row r="35" s="2" customFormat="1" customHeight="1" spans="1:10">
      <c r="A35" s="145" t="s">
        <v>155</v>
      </c>
      <c r="B35" s="146"/>
      <c r="C35" s="146"/>
      <c r="D35" s="147"/>
      <c r="E35" s="147"/>
      <c r="F35" s="147"/>
      <c r="G35" s="147"/>
      <c r="H35" s="147"/>
      <c r="I35" s="172">
        <f>I34*0.1</f>
        <v>25008</v>
      </c>
      <c r="J35" s="173"/>
    </row>
    <row r="36" s="2" customFormat="1" customHeight="1" spans="1:10">
      <c r="A36" s="145" t="s">
        <v>101</v>
      </c>
      <c r="B36" s="146"/>
      <c r="C36" s="146"/>
      <c r="D36" s="147"/>
      <c r="E36" s="147"/>
      <c r="F36" s="147"/>
      <c r="G36" s="147"/>
      <c r="H36" s="147"/>
      <c r="I36" s="172">
        <f>SUM(I34:I35)</f>
        <v>275088</v>
      </c>
      <c r="J36" s="174"/>
    </row>
    <row r="37" s="2" customFormat="1" customHeight="1" spans="1:10">
      <c r="A37" s="149" t="s">
        <v>103</v>
      </c>
      <c r="B37" s="150"/>
      <c r="C37" s="150"/>
      <c r="D37" s="150"/>
      <c r="E37" s="150"/>
      <c r="F37" s="150"/>
      <c r="G37" s="150"/>
      <c r="H37" s="151"/>
      <c r="I37" s="172">
        <f>I36*0.06</f>
        <v>16505.28</v>
      </c>
      <c r="J37" s="174"/>
    </row>
    <row r="38" s="2" customFormat="1" customHeight="1" spans="1:10">
      <c r="A38" s="152" t="s">
        <v>156</v>
      </c>
      <c r="B38" s="153"/>
      <c r="C38" s="153"/>
      <c r="D38" s="153"/>
      <c r="E38" s="153"/>
      <c r="F38" s="153"/>
      <c r="G38" s="153"/>
      <c r="H38" s="154"/>
      <c r="I38" s="175">
        <f>SUM(I36:I37)</f>
        <v>291593.28</v>
      </c>
      <c r="J38" s="176"/>
    </row>
    <row r="40" customHeight="1" spans="9:10">
      <c r="I40" s="5" t="s">
        <v>157</v>
      </c>
      <c r="J40" s="4"/>
    </row>
  </sheetData>
  <mergeCells count="29">
    <mergeCell ref="B10:C10"/>
    <mergeCell ref="B11:C11"/>
    <mergeCell ref="B12:C12"/>
    <mergeCell ref="B13:C13"/>
    <mergeCell ref="A14:C14"/>
    <mergeCell ref="B15:C15"/>
    <mergeCell ref="A16:C16"/>
    <mergeCell ref="B17:C17"/>
    <mergeCell ref="B18:C18"/>
    <mergeCell ref="A19:C19"/>
    <mergeCell ref="B20:C20"/>
    <mergeCell ref="B21:C21"/>
    <mergeCell ref="B22:C22"/>
    <mergeCell ref="B23:C23"/>
    <mergeCell ref="B24:C24"/>
    <mergeCell ref="A25:C25"/>
    <mergeCell ref="B26:C26"/>
    <mergeCell ref="B27:C27"/>
    <mergeCell ref="A28:C28"/>
    <mergeCell ref="B29:C29"/>
    <mergeCell ref="B30:C30"/>
    <mergeCell ref="B31:C31"/>
    <mergeCell ref="B32:C32"/>
    <mergeCell ref="A33:C33"/>
    <mergeCell ref="A37:H37"/>
    <mergeCell ref="A38:H38"/>
    <mergeCell ref="A10:A13"/>
    <mergeCell ref="A29:A32"/>
    <mergeCell ref="J29:J32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8"/>
  <sheetViews>
    <sheetView workbookViewId="0">
      <selection activeCell="B3" sqref="B3:J3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="1" customFormat="1" ht="26.1" customHeight="1" spans="1:10">
      <c r="A1" s="6" t="s">
        <v>29</v>
      </c>
      <c r="B1" s="7" t="s">
        <v>30</v>
      </c>
      <c r="C1" s="7"/>
      <c r="D1" s="7"/>
      <c r="E1" s="7"/>
      <c r="F1" s="7"/>
      <c r="G1" s="7"/>
      <c r="H1" s="7"/>
      <c r="I1" s="7"/>
      <c r="J1" s="7"/>
    </row>
    <row r="2" s="1" customFormat="1" ht="26.1" customHeight="1" spans="1:10">
      <c r="A2" s="8" t="s">
        <v>31</v>
      </c>
      <c r="B2" s="9" t="s">
        <v>32</v>
      </c>
      <c r="C2" s="7"/>
      <c r="D2" s="7"/>
      <c r="E2" s="7"/>
      <c r="F2" s="7"/>
      <c r="G2" s="7"/>
      <c r="H2" s="7"/>
      <c r="I2" s="7"/>
      <c r="J2" s="7"/>
    </row>
    <row r="3" s="1" customFormat="1" ht="26.1" customHeight="1" spans="1:10">
      <c r="A3" s="8" t="s">
        <v>33</v>
      </c>
      <c r="B3" s="7" t="s">
        <v>158</v>
      </c>
      <c r="C3" s="7"/>
      <c r="D3" s="7"/>
      <c r="E3" s="7"/>
      <c r="F3" s="7"/>
      <c r="G3" s="7"/>
      <c r="H3" s="7"/>
      <c r="I3" s="7"/>
      <c r="J3" s="7"/>
    </row>
    <row r="4" s="1" customFormat="1" ht="21" customHeight="1" spans="1:10">
      <c r="A4" s="8" t="s">
        <v>35</v>
      </c>
      <c r="B4" s="10" t="s">
        <v>36</v>
      </c>
      <c r="C4" s="10"/>
      <c r="D4" s="10"/>
      <c r="E4" s="10"/>
      <c r="F4" s="10"/>
      <c r="G4" s="10"/>
      <c r="H4" s="10"/>
      <c r="I4" s="10"/>
      <c r="J4" s="10"/>
    </row>
    <row r="5" s="1" customFormat="1" ht="20.1" customHeight="1" spans="1:10">
      <c r="A5" s="8" t="s">
        <v>37</v>
      </c>
      <c r="B5" s="11" t="s">
        <v>38</v>
      </c>
      <c r="C5" s="12"/>
      <c r="D5" s="12"/>
      <c r="E5" s="12"/>
      <c r="F5" s="12"/>
      <c r="G5" s="12"/>
      <c r="H5" s="12"/>
      <c r="I5" s="12"/>
      <c r="J5" s="12"/>
    </row>
    <row r="6" s="1" customFormat="1" ht="26.1" customHeight="1" spans="1:10">
      <c r="A6" s="8" t="s">
        <v>39</v>
      </c>
      <c r="B6" s="13" t="s">
        <v>159</v>
      </c>
      <c r="C6" s="13"/>
      <c r="D6" s="13"/>
      <c r="E6" s="13"/>
      <c r="F6" s="13"/>
      <c r="G6" s="13"/>
      <c r="H6" s="13"/>
      <c r="I6" s="13"/>
      <c r="J6" s="13"/>
    </row>
    <row r="7" customHeight="1" spans="1:23">
      <c r="A7" s="14" t="s">
        <v>41</v>
      </c>
      <c r="B7" s="15"/>
      <c r="C7" s="16"/>
      <c r="D7" s="17" t="s">
        <v>42</v>
      </c>
      <c r="E7" s="17"/>
      <c r="F7" s="17"/>
      <c r="G7" s="17"/>
      <c r="H7" s="17"/>
      <c r="I7" s="17"/>
      <c r="J7" s="79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customHeight="1" spans="1:23">
      <c r="A8" s="18"/>
      <c r="B8" s="19"/>
      <c r="C8" s="20"/>
      <c r="D8" s="21" t="s">
        <v>44</v>
      </c>
      <c r="E8" s="21"/>
      <c r="F8" s="21"/>
      <c r="G8" s="21"/>
      <c r="H8" s="22" t="s">
        <v>45</v>
      </c>
      <c r="I8" s="22"/>
      <c r="J8" s="80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8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1.95" customHeight="1" spans="1:23">
      <c r="A10" s="26" t="s">
        <v>50</v>
      </c>
      <c r="B10" s="27" t="s">
        <v>51</v>
      </c>
      <c r="C10" s="28"/>
      <c r="D10" s="29">
        <v>1</v>
      </c>
      <c r="E10" s="29" t="s">
        <v>52</v>
      </c>
      <c r="F10" s="29">
        <v>1</v>
      </c>
      <c r="G10" s="29" t="s">
        <v>53</v>
      </c>
      <c r="H10" s="30">
        <v>450</v>
      </c>
      <c r="I10" s="30"/>
      <c r="J10" s="83" t="s">
        <v>54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1.95" customHeight="1" spans="1:23">
      <c r="A11" s="31"/>
      <c r="B11" s="27" t="s">
        <v>55</v>
      </c>
      <c r="C11" s="28"/>
      <c r="D11" s="29">
        <v>50</v>
      </c>
      <c r="E11" s="29" t="s">
        <v>52</v>
      </c>
      <c r="F11" s="29">
        <v>1</v>
      </c>
      <c r="G11" s="29" t="s">
        <v>53</v>
      </c>
      <c r="H11" s="30">
        <v>450</v>
      </c>
      <c r="I11" s="30"/>
      <c r="J11" s="83" t="s">
        <v>54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customHeight="1" spans="1:23">
      <c r="A12" s="32" t="s">
        <v>56</v>
      </c>
      <c r="B12" s="33"/>
      <c r="C12" s="33"/>
      <c r="D12" s="34"/>
      <c r="E12" s="35"/>
      <c r="F12" s="35"/>
      <c r="G12" s="35"/>
      <c r="H12" s="35"/>
      <c r="I12" s="84">
        <f>SUM(I10:I11)</f>
        <v>0</v>
      </c>
      <c r="J12" s="85" t="s">
        <v>57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1.95" customHeight="1" spans="1:23">
      <c r="A13" s="36"/>
      <c r="B13" s="37" t="s">
        <v>58</v>
      </c>
      <c r="C13" s="38"/>
      <c r="D13" s="39">
        <v>100</v>
      </c>
      <c r="E13" s="39" t="s">
        <v>59</v>
      </c>
      <c r="F13" s="39">
        <v>1</v>
      </c>
      <c r="G13" s="39" t="s">
        <v>60</v>
      </c>
      <c r="H13" s="40">
        <v>80</v>
      </c>
      <c r="I13" s="30">
        <f>H13*F13*D13</f>
        <v>8000</v>
      </c>
      <c r="J13" s="86" t="s">
        <v>160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ht="21.95" customHeight="1" spans="1:10">
      <c r="A14" s="36"/>
      <c r="B14" s="37" t="s">
        <v>62</v>
      </c>
      <c r="C14" s="38"/>
      <c r="D14" s="39"/>
      <c r="E14" s="39" t="s">
        <v>59</v>
      </c>
      <c r="F14" s="39"/>
      <c r="G14" s="39" t="s">
        <v>60</v>
      </c>
      <c r="H14" s="40"/>
      <c r="I14" s="30"/>
      <c r="J14" s="87"/>
    </row>
    <row r="15" s="2" customFormat="1" customHeight="1" spans="1:10">
      <c r="A15" s="41" t="s">
        <v>63</v>
      </c>
      <c r="B15" s="42"/>
      <c r="C15" s="42"/>
      <c r="D15" s="21"/>
      <c r="E15" s="21"/>
      <c r="F15" s="21"/>
      <c r="G15" s="21"/>
      <c r="H15" s="21"/>
      <c r="I15" s="82">
        <f>SUM(I13:I14)</f>
        <v>8000</v>
      </c>
      <c r="J15" s="88"/>
    </row>
    <row r="16" s="3" customFormat="1" ht="23.1" customHeight="1" spans="1:10">
      <c r="A16" s="43" t="s">
        <v>64</v>
      </c>
      <c r="B16" s="44" t="s">
        <v>65</v>
      </c>
      <c r="C16" s="45"/>
      <c r="D16" s="46">
        <v>1</v>
      </c>
      <c r="E16" s="47" t="s">
        <v>66</v>
      </c>
      <c r="F16" s="46">
        <v>1</v>
      </c>
      <c r="G16" s="47" t="s">
        <v>67</v>
      </c>
      <c r="H16" s="48">
        <v>13000</v>
      </c>
      <c r="I16" s="89">
        <f>H16*F16*D16</f>
        <v>13000</v>
      </c>
      <c r="J16" s="90" t="s">
        <v>68</v>
      </c>
    </row>
    <row r="17" s="3" customFormat="1" ht="23.1" customHeight="1" spans="1:10">
      <c r="A17" s="49"/>
      <c r="B17" s="44" t="s">
        <v>161</v>
      </c>
      <c r="C17" s="45"/>
      <c r="D17" s="46">
        <v>1</v>
      </c>
      <c r="E17" s="47" t="s">
        <v>70</v>
      </c>
      <c r="F17" s="46">
        <v>1</v>
      </c>
      <c r="G17" s="47" t="s">
        <v>66</v>
      </c>
      <c r="H17" s="48">
        <v>4000</v>
      </c>
      <c r="I17" s="89">
        <f>H17*F17</f>
        <v>4000</v>
      </c>
      <c r="J17" s="90"/>
    </row>
    <row r="18" s="2" customFormat="1" customHeight="1" spans="1:10">
      <c r="A18" s="41" t="s">
        <v>71</v>
      </c>
      <c r="B18" s="42"/>
      <c r="C18" s="42"/>
      <c r="D18" s="21"/>
      <c r="E18" s="21"/>
      <c r="F18" s="21"/>
      <c r="G18" s="21"/>
      <c r="H18" s="21"/>
      <c r="I18" s="82">
        <f>SUM(I16:I17)</f>
        <v>17000</v>
      </c>
      <c r="J18" s="88"/>
    </row>
    <row r="19" s="2" customFormat="1" ht="24" customHeight="1" spans="1:10">
      <c r="A19" s="49"/>
      <c r="B19" s="37" t="s">
        <v>72</v>
      </c>
      <c r="C19" s="38"/>
      <c r="D19" s="50">
        <v>1</v>
      </c>
      <c r="E19" s="39" t="s">
        <v>73</v>
      </c>
      <c r="F19" s="50">
        <v>15</v>
      </c>
      <c r="G19" s="39" t="s">
        <v>74</v>
      </c>
      <c r="H19" s="51">
        <v>150</v>
      </c>
      <c r="I19" s="30">
        <v>750</v>
      </c>
      <c r="J19" s="91" t="s">
        <v>75</v>
      </c>
    </row>
    <row r="20" s="2" customFormat="1" ht="24" customHeight="1" spans="1:10">
      <c r="A20" s="49"/>
      <c r="B20" s="37" t="s">
        <v>76</v>
      </c>
      <c r="C20" s="38"/>
      <c r="D20" s="50">
        <v>6</v>
      </c>
      <c r="E20" s="39" t="s">
        <v>73</v>
      </c>
      <c r="F20" s="50">
        <v>1</v>
      </c>
      <c r="G20" s="39" t="s">
        <v>60</v>
      </c>
      <c r="H20" s="51">
        <v>200</v>
      </c>
      <c r="I20" s="30">
        <v>400</v>
      </c>
      <c r="J20" s="90" t="s">
        <v>77</v>
      </c>
    </row>
    <row r="21" s="2" customFormat="1" ht="24" customHeight="1" spans="1:10">
      <c r="A21" s="49"/>
      <c r="B21" s="37" t="s">
        <v>78</v>
      </c>
      <c r="C21" s="38"/>
      <c r="D21" s="50">
        <v>2</v>
      </c>
      <c r="E21" s="39" t="s">
        <v>79</v>
      </c>
      <c r="F21" s="50">
        <v>1</v>
      </c>
      <c r="G21" s="39" t="s">
        <v>60</v>
      </c>
      <c r="H21" s="51">
        <v>200</v>
      </c>
      <c r="I21" s="30">
        <f t="shared" ref="I21:I24" si="0">H21*F21*D21</f>
        <v>400</v>
      </c>
      <c r="J21" s="92" t="s">
        <v>80</v>
      </c>
    </row>
    <row r="22" s="2" customFormat="1" ht="24" customHeight="1" spans="1:10">
      <c r="A22" s="49"/>
      <c r="B22" s="37" t="s">
        <v>85</v>
      </c>
      <c r="C22" s="38"/>
      <c r="D22" s="50">
        <v>10</v>
      </c>
      <c r="E22" s="50" t="s">
        <v>73</v>
      </c>
      <c r="F22" s="50">
        <v>1</v>
      </c>
      <c r="G22" s="50" t="s">
        <v>60</v>
      </c>
      <c r="H22" s="51">
        <v>100</v>
      </c>
      <c r="I22" s="30">
        <f t="shared" si="0"/>
        <v>1000</v>
      </c>
      <c r="J22" s="92" t="s">
        <v>86</v>
      </c>
    </row>
    <row r="23" s="2" customFormat="1" ht="24" customHeight="1" spans="1:10">
      <c r="A23" s="49"/>
      <c r="B23" s="37" t="s">
        <v>83</v>
      </c>
      <c r="C23" s="38"/>
      <c r="D23" s="50">
        <v>2</v>
      </c>
      <c r="E23" s="50" t="s">
        <v>84</v>
      </c>
      <c r="F23" s="50">
        <v>1</v>
      </c>
      <c r="G23" s="50" t="s">
        <v>60</v>
      </c>
      <c r="H23" s="51">
        <v>50</v>
      </c>
      <c r="I23" s="30">
        <f t="shared" si="0"/>
        <v>100</v>
      </c>
      <c r="J23" s="92"/>
    </row>
    <row r="24" s="2" customFormat="1" ht="24" customHeight="1" spans="1:10">
      <c r="A24" s="49"/>
      <c r="B24" s="37" t="s">
        <v>81</v>
      </c>
      <c r="C24" s="38"/>
      <c r="D24" s="50">
        <v>2</v>
      </c>
      <c r="E24" s="50" t="s">
        <v>82</v>
      </c>
      <c r="F24" s="50">
        <v>1</v>
      </c>
      <c r="G24" s="50" t="s">
        <v>60</v>
      </c>
      <c r="H24" s="51">
        <v>50</v>
      </c>
      <c r="I24" s="30">
        <f t="shared" si="0"/>
        <v>100</v>
      </c>
      <c r="J24" s="92"/>
    </row>
    <row r="25" s="2" customFormat="1" ht="24" customHeight="1" spans="1:10">
      <c r="A25" s="49"/>
      <c r="B25" s="52" t="s">
        <v>87</v>
      </c>
      <c r="C25" s="53"/>
      <c r="D25" s="50">
        <v>10</v>
      </c>
      <c r="E25" s="50" t="s">
        <v>88</v>
      </c>
      <c r="F25" s="50">
        <v>1</v>
      </c>
      <c r="G25" s="50" t="s">
        <v>60</v>
      </c>
      <c r="H25" s="51">
        <v>150</v>
      </c>
      <c r="I25" s="30">
        <f>H25*D25</f>
        <v>1500</v>
      </c>
      <c r="J25" s="93"/>
    </row>
    <row r="26" s="2" customFormat="1" ht="24" customHeight="1" spans="1:10">
      <c r="A26" s="49"/>
      <c r="B26" s="52" t="s">
        <v>89</v>
      </c>
      <c r="C26" s="53"/>
      <c r="D26" s="50">
        <v>12</v>
      </c>
      <c r="E26" s="50" t="s">
        <v>88</v>
      </c>
      <c r="F26" s="50">
        <v>1</v>
      </c>
      <c r="G26" s="50" t="s">
        <v>60</v>
      </c>
      <c r="H26" s="51">
        <v>225</v>
      </c>
      <c r="I26" s="30">
        <v>300</v>
      </c>
      <c r="J26" s="93" t="s">
        <v>90</v>
      </c>
    </row>
    <row r="27" s="2" customFormat="1" ht="24" customHeight="1" spans="1:10">
      <c r="A27" s="49"/>
      <c r="B27" s="52" t="s">
        <v>91</v>
      </c>
      <c r="C27" s="53"/>
      <c r="D27" s="50">
        <v>1</v>
      </c>
      <c r="E27" s="50" t="s">
        <v>67</v>
      </c>
      <c r="F27" s="50">
        <v>1</v>
      </c>
      <c r="G27" s="50" t="s">
        <v>60</v>
      </c>
      <c r="H27" s="51">
        <v>1200</v>
      </c>
      <c r="I27" s="30">
        <v>400</v>
      </c>
      <c r="J27" s="93" t="s">
        <v>92</v>
      </c>
    </row>
    <row r="28" s="2" customFormat="1" ht="24" customHeight="1" spans="1:10">
      <c r="A28" s="41" t="s">
        <v>93</v>
      </c>
      <c r="B28" s="42"/>
      <c r="C28" s="42"/>
      <c r="D28" s="21"/>
      <c r="E28" s="21"/>
      <c r="F28" s="21"/>
      <c r="G28" s="21"/>
      <c r="H28" s="21"/>
      <c r="I28" s="82">
        <f>SUM(I19:I27)</f>
        <v>4950</v>
      </c>
      <c r="J28" s="88"/>
    </row>
    <row r="29" s="2" customFormat="1" ht="24" customHeight="1" spans="1:10">
      <c r="A29" s="54" t="s">
        <v>94</v>
      </c>
      <c r="B29" s="55" t="s">
        <v>95</v>
      </c>
      <c r="C29" s="55"/>
      <c r="D29" s="55">
        <v>2</v>
      </c>
      <c r="E29" s="55" t="s">
        <v>59</v>
      </c>
      <c r="F29" s="55">
        <v>2</v>
      </c>
      <c r="G29" s="55" t="s">
        <v>60</v>
      </c>
      <c r="H29" s="56">
        <v>1430</v>
      </c>
      <c r="I29" s="56">
        <v>1907</v>
      </c>
      <c r="J29" s="94" t="s">
        <v>96</v>
      </c>
    </row>
    <row r="30" s="2" customFormat="1" ht="24" customHeight="1" spans="1:10">
      <c r="A30" s="57"/>
      <c r="B30" s="58" t="s">
        <v>97</v>
      </c>
      <c r="C30" s="59"/>
      <c r="D30" s="55">
        <v>1</v>
      </c>
      <c r="E30" s="55" t="s">
        <v>52</v>
      </c>
      <c r="F30" s="55">
        <v>5</v>
      </c>
      <c r="G30" s="55" t="s">
        <v>53</v>
      </c>
      <c r="H30" s="56">
        <v>450</v>
      </c>
      <c r="I30" s="56">
        <v>700</v>
      </c>
      <c r="J30" s="94" t="s">
        <v>98</v>
      </c>
    </row>
    <row r="31" s="2" customFormat="1" ht="24" customHeight="1" spans="1:10">
      <c r="A31" s="57"/>
      <c r="B31" s="58" t="s">
        <v>94</v>
      </c>
      <c r="C31" s="59"/>
      <c r="D31" s="55">
        <v>2</v>
      </c>
      <c r="E31" s="55" t="s">
        <v>59</v>
      </c>
      <c r="F31" s="55">
        <v>5</v>
      </c>
      <c r="G31" s="55" t="s">
        <v>66</v>
      </c>
      <c r="H31" s="56">
        <v>200</v>
      </c>
      <c r="I31" s="56">
        <v>667</v>
      </c>
      <c r="J31" s="94" t="s">
        <v>92</v>
      </c>
    </row>
    <row r="32" s="2" customFormat="1" ht="24" customHeight="1" spans="1:10">
      <c r="A32" s="57"/>
      <c r="B32" s="52" t="s">
        <v>99</v>
      </c>
      <c r="C32" s="53"/>
      <c r="D32" s="55">
        <v>2</v>
      </c>
      <c r="E32" s="55" t="s">
        <v>59</v>
      </c>
      <c r="F32" s="55">
        <v>5</v>
      </c>
      <c r="G32" s="55" t="s">
        <v>66</v>
      </c>
      <c r="H32" s="56">
        <v>100</v>
      </c>
      <c r="I32" s="56">
        <v>334</v>
      </c>
      <c r="J32" s="94" t="s">
        <v>92</v>
      </c>
    </row>
    <row r="33" s="2" customFormat="1" ht="25.5" customHeight="1" spans="1:10">
      <c r="A33" s="32" t="s">
        <v>100</v>
      </c>
      <c r="B33" s="60"/>
      <c r="C33" s="60"/>
      <c r="D33" s="61"/>
      <c r="E33" s="61"/>
      <c r="F33" s="61"/>
      <c r="G33" s="61"/>
      <c r="H33" s="62"/>
      <c r="I33" s="82">
        <f>SUM(I29:I32)</f>
        <v>3608</v>
      </c>
      <c r="J33" s="88"/>
    </row>
    <row r="34" s="2" customFormat="1" ht="24" customHeight="1" spans="1:10">
      <c r="A34" s="63" t="s">
        <v>101</v>
      </c>
      <c r="B34" s="64"/>
      <c r="C34" s="64"/>
      <c r="D34" s="65"/>
      <c r="E34" s="65"/>
      <c r="F34" s="65"/>
      <c r="G34" s="65"/>
      <c r="H34" s="66"/>
      <c r="I34" s="95">
        <f>I12+I15+I18+I28+I33</f>
        <v>33558</v>
      </c>
      <c r="J34" s="96"/>
    </row>
    <row r="35" s="2" customFormat="1" spans="1:10">
      <c r="A35" s="67" t="s">
        <v>102</v>
      </c>
      <c r="B35" s="68"/>
      <c r="C35" s="68"/>
      <c r="D35" s="69"/>
      <c r="E35" s="70"/>
      <c r="F35" s="70"/>
      <c r="G35" s="70"/>
      <c r="H35" s="70"/>
      <c r="I35" s="97">
        <f>SUM(I34-I33)*10%</f>
        <v>2995</v>
      </c>
      <c r="J35" s="98"/>
    </row>
    <row r="36" s="2" customFormat="1" spans="1:10">
      <c r="A36" s="67" t="s">
        <v>103</v>
      </c>
      <c r="B36" s="71"/>
      <c r="C36" s="71"/>
      <c r="D36" s="69"/>
      <c r="E36" s="70"/>
      <c r="F36" s="70"/>
      <c r="G36" s="70"/>
      <c r="H36" s="70"/>
      <c r="I36" s="97">
        <f>(I34+I35)*0.06</f>
        <v>2193.18</v>
      </c>
      <c r="J36" s="98"/>
    </row>
    <row r="37" s="2" customFormat="1" ht="23.1" customHeight="1" spans="1:10">
      <c r="A37" s="72" t="s">
        <v>104</v>
      </c>
      <c r="B37" s="73"/>
      <c r="C37" s="74"/>
      <c r="D37" s="75"/>
      <c r="E37" s="76"/>
      <c r="F37" s="76"/>
      <c r="G37" s="76"/>
      <c r="H37" s="76"/>
      <c r="I37" s="99">
        <f>I34+I35+I36</f>
        <v>38746.18</v>
      </c>
      <c r="J37" s="100"/>
    </row>
    <row r="38" customHeight="1" spans="1:9">
      <c r="A38" s="6"/>
      <c r="B38" s="77"/>
      <c r="C38" s="77"/>
      <c r="D38" s="78"/>
      <c r="E38" s="78"/>
      <c r="F38" s="78"/>
      <c r="G38" s="78"/>
      <c r="H38" s="78"/>
      <c r="I38" s="78"/>
    </row>
  </sheetData>
  <mergeCells count="39">
    <mergeCell ref="B1:J1"/>
    <mergeCell ref="B2:J2"/>
    <mergeCell ref="B3:J3"/>
    <mergeCell ref="D7:I7"/>
    <mergeCell ref="D8:G8"/>
    <mergeCell ref="H8:I8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B29:C29"/>
    <mergeCell ref="B30:C30"/>
    <mergeCell ref="B31:C31"/>
    <mergeCell ref="B32:C32"/>
    <mergeCell ref="B33:C33"/>
    <mergeCell ref="A35:C35"/>
    <mergeCell ref="A37:C37"/>
    <mergeCell ref="A10:A11"/>
    <mergeCell ref="A13:A14"/>
    <mergeCell ref="A16:A17"/>
    <mergeCell ref="A19:A27"/>
    <mergeCell ref="A29:A32"/>
    <mergeCell ref="J7:J9"/>
    <mergeCell ref="A7:C9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北京中建雁栖湖景酒店 +慕田峪长城</vt:lpstr>
      <vt:lpstr>华山国际酒店八区报价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Tourism-壮汉</cp:lastModifiedBy>
  <dcterms:created xsi:type="dcterms:W3CDTF">2002-04-12T02:22:00Z</dcterms:created>
  <cp:lastPrinted>2016-03-28T03:10:00Z</cp:lastPrinted>
  <dcterms:modified xsi:type="dcterms:W3CDTF">2018-03-21T05:18:24Z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