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95CFB3DF-FE5E-B34D-B3B9-19B80822B76B}" xr6:coauthVersionLast="47" xr6:coauthVersionMax="47" xr10:uidLastSave="{00000000-0000-0000-0000-000000000000}"/>
  <bookViews>
    <workbookView xWindow="0" yWindow="500" windowWidth="30720" windowHeight="187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5" i="3" l="1"/>
  <c r="J29" i="2"/>
  <c r="J21" i="2"/>
  <c r="J22" i="2"/>
  <c r="J18" i="2"/>
  <c r="J24" i="2"/>
  <c r="J27" i="2"/>
  <c r="J31" i="2"/>
  <c r="J30" i="2"/>
  <c r="J25" i="2"/>
  <c r="J26" i="2"/>
  <c r="J28" i="2"/>
  <c r="J23" i="2"/>
  <c r="J19" i="2"/>
  <c r="J17" i="2"/>
  <c r="J16" i="2"/>
  <c r="J20" i="2"/>
  <c r="J15" i="2"/>
  <c r="H47" i="3"/>
  <c r="H48" i="3"/>
  <c r="H49" i="3"/>
  <c r="H50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46" i="3"/>
  <c r="H30" i="3"/>
  <c r="H12" i="3"/>
  <c r="H51" i="3" l="1"/>
  <c r="H27" i="3" l="1"/>
  <c r="H26" i="3"/>
  <c r="H25" i="3"/>
  <c r="H24" i="3"/>
  <c r="H23" i="3"/>
  <c r="H22" i="3"/>
  <c r="H28" i="3"/>
  <c r="H55" i="3"/>
  <c r="H21" i="3"/>
  <c r="E30" i="3"/>
  <c r="E51" i="3" s="1"/>
  <c r="E52" i="3"/>
  <c r="E54" i="3" s="1"/>
  <c r="G33" i="2"/>
  <c r="G51" i="3"/>
  <c r="H33" i="2"/>
  <c r="B36" i="2" s="1"/>
  <c r="H52" i="3"/>
  <c r="H53" i="3"/>
  <c r="C68" i="3"/>
  <c r="C63" i="3"/>
  <c r="C60" i="3"/>
  <c r="C57" i="3"/>
  <c r="C54" i="3"/>
  <c r="C51" i="3"/>
  <c r="C29" i="3"/>
  <c r="C20" i="3"/>
  <c r="C17" i="3"/>
  <c r="C14" i="3"/>
  <c r="J43" i="2"/>
  <c r="I51" i="2"/>
  <c r="H51" i="2"/>
  <c r="F43" i="2"/>
  <c r="I33" i="2"/>
  <c r="G36" i="2" s="1"/>
  <c r="E64" i="3"/>
  <c r="E68" i="3" s="1"/>
  <c r="E61" i="3"/>
  <c r="E63" i="3" s="1"/>
  <c r="E58" i="3"/>
  <c r="E60" i="3" s="1"/>
  <c r="E55" i="3"/>
  <c r="E57" i="3" s="1"/>
  <c r="E21" i="3"/>
  <c r="E29" i="3" s="1"/>
  <c r="E18" i="3"/>
  <c r="E20" i="3" s="1"/>
  <c r="E15" i="3"/>
  <c r="E17" i="3" s="1"/>
  <c r="E8" i="3"/>
  <c r="E14" i="3" s="1"/>
  <c r="H64" i="3"/>
  <c r="H65" i="3"/>
  <c r="H66" i="3"/>
  <c r="H67" i="3"/>
  <c r="H61" i="3"/>
  <c r="H62" i="3"/>
  <c r="H58" i="3"/>
  <c r="H59" i="3"/>
  <c r="H56" i="3"/>
  <c r="H18" i="3"/>
  <c r="H19" i="3"/>
  <c r="H15" i="3"/>
  <c r="H16" i="3"/>
  <c r="H8" i="3"/>
  <c r="H9" i="3"/>
  <c r="H10" i="3"/>
  <c r="H11" i="3"/>
  <c r="H13" i="3"/>
  <c r="G68" i="3"/>
  <c r="G63" i="3"/>
  <c r="G60" i="3"/>
  <c r="G57" i="3"/>
  <c r="G54" i="3"/>
  <c r="G29" i="3"/>
  <c r="G20" i="3"/>
  <c r="G17" i="3"/>
  <c r="G14" i="3"/>
  <c r="F68" i="3"/>
  <c r="F63" i="3"/>
  <c r="F60" i="3"/>
  <c r="F57" i="3"/>
  <c r="F54" i="3"/>
  <c r="F51" i="3"/>
  <c r="F29" i="3"/>
  <c r="F20" i="3"/>
  <c r="F17" i="3"/>
  <c r="F14" i="3"/>
  <c r="D68" i="3"/>
  <c r="D63" i="3"/>
  <c r="D60" i="3"/>
  <c r="D57" i="3"/>
  <c r="D54" i="3"/>
  <c r="D51" i="3"/>
  <c r="D29" i="3"/>
  <c r="D20" i="3"/>
  <c r="D17" i="3"/>
  <c r="D14" i="3"/>
  <c r="K36" i="2" l="1"/>
  <c r="H29" i="3"/>
  <c r="H63" i="3"/>
  <c r="H57" i="3"/>
  <c r="F69" i="3"/>
  <c r="E74" i="3" s="1"/>
  <c r="H20" i="3"/>
  <c r="D69" i="3"/>
  <c r="H14" i="3"/>
  <c r="H54" i="3"/>
  <c r="H60" i="3"/>
  <c r="H17" i="3"/>
  <c r="G69" i="3"/>
  <c r="G74" i="3" s="1"/>
  <c r="H68" i="3"/>
  <c r="C69" i="3"/>
  <c r="E69" i="3"/>
  <c r="A74" i="3" s="1"/>
  <c r="H69" i="3" l="1"/>
  <c r="C74" i="3" s="1"/>
  <c r="I74" i="3" s="1"/>
</calcChain>
</file>

<file path=xl/sharedStrings.xml><?xml version="1.0" encoding="utf-8"?>
<sst xmlns="http://schemas.openxmlformats.org/spreadsheetml/2006/main" count="162" uniqueCount="130">
  <si>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</si>
  <si>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</si>
  <si>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</si>
  <si>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</si>
  <si>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</si>
  <si>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</si>
  <si>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</si>
  <si>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</si>
  <si>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</si>
  <si>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</si>
  <si>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</si>
  <si>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</si>
  <si>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</si>
  <si>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</si>
  <si>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</si>
  <si>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</si>
  <si>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</si>
  <si>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</si>
  <si>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</si>
  <si>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</si>
  <si>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</si>
  <si>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</si>
  <si>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</si>
  <si>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</si>
  <si>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</si>
  <si>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</si>
  <si>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</si>
  <si>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</si>
  <si>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</si>
  <si>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</si>
  <si>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</si>
  <si>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</si>
  <si>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</si>
  <si>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</si>
  <si>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</si>
  <si>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</si>
  <si>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</si>
  <si>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</si>
  <si>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</si>
  <si>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</si>
  <si>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</si>
  <si>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</si>
  <si>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</si>
  <si>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</si>
  <si>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</si>
  <si>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</si>
  <si>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</si>
  <si>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</si>
  <si>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</si>
  <si>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</si>
  <si>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</si>
  <si>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</si>
  <si>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</si>
  <si>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</si>
  <si>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</si>
  <si>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</si>
  <si>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</si>
  <si>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</si>
  <si>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</si>
  <si>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</si>
  <si>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</si>
  <si>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</si>
  <si>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</si>
  <si>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</si>
  <si>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</si>
  <si>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</si>
  <si>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</si>
  <si>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</si>
  <si>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</si>
  <si>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</si>
  <si>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</si>
  <si>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</si>
  <si>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</si>
  <si>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</si>
  <si>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</si>
  <si>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</si>
  <si>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</si>
  <si>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</si>
  <si>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</si>
  <si>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</si>
  <si>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</si>
  <si>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</si>
  <si>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</si>
  <si>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团号：HMZA-250227-ZJT182</t>
    <phoneticPr fontId="12" type="noConversion"/>
  </si>
  <si>
    <t>会议日期：2025.2.27</t>
    <phoneticPr fontId="12" type="noConversion"/>
  </si>
  <si>
    <t>2.26日午餐；弥勒食府；339元</t>
    <phoneticPr fontId="13" type="noConversion"/>
  </si>
  <si>
    <t>2.27日午餐；云南汽锅鸡；680元</t>
    <phoneticPr fontId="13" type="noConversion"/>
  </si>
  <si>
    <t>2.27日茶咖记；1499元</t>
    <phoneticPr fontId="13" type="noConversion"/>
  </si>
  <si>
    <t>2.27日晚餐；和境酒楼；6279元</t>
    <phoneticPr fontId="13" type="noConversion"/>
  </si>
  <si>
    <t>2.27日晚餐饮；1088元</t>
    <phoneticPr fontId="13" type="noConversion"/>
  </si>
  <si>
    <t>行程咖啡-芯咖啡；609元</t>
    <phoneticPr fontId="13" type="noConversion"/>
  </si>
  <si>
    <t>3.1日午餐；合小渔餐厅；988元</t>
    <phoneticPr fontId="13" type="noConversion"/>
  </si>
  <si>
    <t>3.1日晚餐；束西餐厅；2460元</t>
    <phoneticPr fontId="13" type="noConversion"/>
  </si>
  <si>
    <t>车辆备品</t>
    <phoneticPr fontId="13" type="noConversion"/>
  </si>
  <si>
    <t>充电宝1747.34</t>
    <phoneticPr fontId="13" type="noConversion"/>
  </si>
  <si>
    <t>零食128</t>
    <phoneticPr fontId="13" type="noConversion"/>
  </si>
  <si>
    <t>鲜花饼208.1</t>
    <phoneticPr fontId="13" type="noConversion"/>
  </si>
  <si>
    <t>纸巾备品103.12</t>
    <phoneticPr fontId="13" type="noConversion"/>
  </si>
  <si>
    <t>防晒喷雾284</t>
    <phoneticPr fontId="13" type="noConversion"/>
  </si>
  <si>
    <t>应急医疗箱83.58</t>
    <phoneticPr fontId="13" type="noConversion"/>
  </si>
  <si>
    <t>挎包1</t>
    <phoneticPr fontId="13" type="noConversion"/>
  </si>
  <si>
    <t>挎包2</t>
    <phoneticPr fontId="13" type="noConversion"/>
  </si>
  <si>
    <t>防晒帽4461.6元</t>
    <phoneticPr fontId="13" type="noConversion"/>
  </si>
  <si>
    <t>Keep防水袋866元</t>
    <phoneticPr fontId="13" type="noConversion"/>
  </si>
  <si>
    <t>蒸汽眼罩93.1元</t>
    <phoneticPr fontId="13" type="noConversion"/>
  </si>
  <si>
    <t>抖音文创袋子316元</t>
    <phoneticPr fontId="13" type="noConversion"/>
  </si>
  <si>
    <t>卡片雨衣订单1 6.8</t>
    <phoneticPr fontId="13" type="noConversion"/>
  </si>
  <si>
    <t>订单2 93.4元</t>
    <phoneticPr fontId="13" type="noConversion"/>
  </si>
  <si>
    <t>迪卡侬露营车+备用雨伞；2156.78元</t>
    <phoneticPr fontId="13" type="noConversion"/>
  </si>
  <si>
    <t>水果</t>
    <phoneticPr fontId="13" type="noConversion"/>
  </si>
  <si>
    <t>顺丰快递</t>
    <phoneticPr fontId="13" type="noConversion"/>
  </si>
  <si>
    <t>明星鱼洞门票</t>
    <phoneticPr fontId="12" type="noConversion"/>
  </si>
  <si>
    <t>晚餐饮料</t>
    <phoneticPr fontId="12" type="noConversion"/>
  </si>
  <si>
    <t>滴滴打车</t>
    <phoneticPr fontId="12" type="noConversion"/>
  </si>
  <si>
    <t>HMZA-250227-ZJT182</t>
    <phoneticPr fontId="12" type="noConversion"/>
  </si>
  <si>
    <t>2025.3.15</t>
    <phoneticPr fontId="12" type="noConversion"/>
  </si>
  <si>
    <t>2025.2.27</t>
    <phoneticPr fontId="12" type="noConversion"/>
  </si>
  <si>
    <t>云南</t>
    <phoneticPr fontId="12" type="noConversion"/>
  </si>
  <si>
    <t>住宿</t>
    <phoneticPr fontId="12" type="noConversion"/>
  </si>
  <si>
    <t>3.1晚餐</t>
    <phoneticPr fontId="12" type="noConversion"/>
  </si>
  <si>
    <t>2.25晚餐</t>
    <phoneticPr fontId="12" type="noConversion"/>
  </si>
  <si>
    <t>3.1住宿</t>
    <phoneticPr fontId="12" type="noConversion"/>
  </si>
  <si>
    <t>2.25住宿</t>
    <phoneticPr fontId="12" type="noConversion"/>
  </si>
  <si>
    <t>2.25午餐</t>
    <phoneticPr fontId="12" type="noConversion"/>
  </si>
  <si>
    <t>2.19晚餐</t>
    <phoneticPr fontId="12" type="noConversion"/>
  </si>
  <si>
    <t>2.19午餐</t>
    <phoneticPr fontId="12" type="noConversion"/>
  </si>
  <si>
    <t>2.18午餐</t>
    <phoneticPr fontId="12" type="noConversion"/>
  </si>
  <si>
    <t>过路费5+10+29</t>
    <phoneticPr fontId="12" type="noConversion"/>
  </si>
  <si>
    <t>滴滴</t>
    <phoneticPr fontId="12" type="noConversion"/>
  </si>
  <si>
    <t>讲解器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</si>
</sst>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648758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71" zoomScale="150" workbookViewId="0">
      <selection activeCell="I47" sqref="I47"/>
    </sheetView>
  </sheetViews>
  <sheetFormatPr baseColWidth="10" defaultColWidth="9" defaultRowHeight="21" customHeight="1"/>
  <cols>
    <col min="1" max="1" width="9.33203125" style="28" bestFit="1" customWidth="1"/>
    <col min="2" max="2" width="16.6640625" customWidth="1"/>
    <col min="3" max="3" width="12.1640625" style="29" bestFit="1" customWidth="1"/>
    <col min="4" max="4" width="9.33203125" bestFit="1" customWidth="1"/>
    <col min="5" max="5" width="12" bestFit="1" customWidth="1"/>
    <col min="6" max="6" width="11.1640625" bestFit="1" customWidth="1"/>
    <col min="7" max="7" width="11.5" customWidth="1"/>
    <col min="8" max="8" width="13.1640625" customWidth="1"/>
    <col min="9" max="9" width="30.5" bestFit="1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83</v>
      </c>
      <c r="I4" s="62"/>
      <c r="J4" s="62" t="s">
        <v>84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327</v>
      </c>
      <c r="G8" s="34">
        <v>0</v>
      </c>
      <c r="H8" s="34">
        <f t="shared" ref="H8:H64" si="0">F8+G8</f>
        <v>327</v>
      </c>
      <c r="I8" s="50" t="s">
        <v>113</v>
      </c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3956.55</v>
      </c>
      <c r="G9" s="34">
        <v>1359</v>
      </c>
      <c r="H9" s="34">
        <f t="shared" si="0"/>
        <v>5315.55</v>
      </c>
      <c r="I9" s="50" t="s">
        <v>113</v>
      </c>
      <c r="J9" s="54"/>
    </row>
    <row r="10" spans="1:12" ht="21" customHeight="1">
      <c r="A10" s="73"/>
      <c r="B10" s="71"/>
      <c r="C10" s="51"/>
      <c r="D10" s="52"/>
      <c r="E10" s="51"/>
      <c r="F10" s="34">
        <v>60.21</v>
      </c>
      <c r="G10" s="34">
        <v>0</v>
      </c>
      <c r="H10" s="34">
        <f t="shared" si="0"/>
        <v>60.21</v>
      </c>
      <c r="I10" s="50" t="s">
        <v>113</v>
      </c>
      <c r="J10" s="54"/>
    </row>
    <row r="11" spans="1:12" ht="21" customHeight="1">
      <c r="A11" s="73"/>
      <c r="B11" s="71"/>
      <c r="C11" s="51"/>
      <c r="D11" s="52"/>
      <c r="E11" s="51"/>
      <c r="F11" s="34">
        <v>398</v>
      </c>
      <c r="G11" s="34">
        <v>0</v>
      </c>
      <c r="H11" s="34">
        <f t="shared" si="0"/>
        <v>398</v>
      </c>
      <c r="I11" s="50" t="s">
        <v>113</v>
      </c>
      <c r="J11" s="54"/>
    </row>
    <row r="12" spans="1:12" ht="21" customHeight="1">
      <c r="A12" s="73"/>
      <c r="B12" s="71"/>
      <c r="C12" s="51"/>
      <c r="D12" s="52"/>
      <c r="E12" s="51"/>
      <c r="F12" s="34">
        <v>62.47</v>
      </c>
      <c r="G12" s="34">
        <v>0</v>
      </c>
      <c r="H12" s="34">
        <f t="shared" ref="H12" si="1">F12+G12</f>
        <v>62.47</v>
      </c>
      <c r="I12" s="50" t="s">
        <v>113</v>
      </c>
      <c r="J12" s="54"/>
    </row>
    <row r="13" spans="1:12" ht="21" customHeight="1">
      <c r="A13" s="73"/>
      <c r="B13" s="71"/>
      <c r="C13" s="51"/>
      <c r="D13" s="52"/>
      <c r="E13" s="51"/>
      <c r="F13" s="34">
        <v>74.75</v>
      </c>
      <c r="G13" s="34">
        <v>0</v>
      </c>
      <c r="H13" s="34">
        <f t="shared" si="0"/>
        <v>74.75</v>
      </c>
      <c r="I13" s="50" t="s">
        <v>113</v>
      </c>
      <c r="J13" s="54"/>
    </row>
    <row r="14" spans="1:12" s="27" customFormat="1" ht="21" customHeight="1">
      <c r="A14" s="35"/>
      <c r="B14" s="36" t="s">
        <v>15</v>
      </c>
      <c r="C14" s="37">
        <f>SUM(C8)</f>
        <v>0</v>
      </c>
      <c r="D14" s="37">
        <f>SUM(D8)</f>
        <v>0</v>
      </c>
      <c r="E14" s="37">
        <f>SUM(E8)</f>
        <v>0</v>
      </c>
      <c r="F14" s="37">
        <f>SUM(F8:F13)</f>
        <v>4878.9800000000005</v>
      </c>
      <c r="G14" s="37">
        <f t="shared" ref="G14:H14" si="2">SUM(G8:G13)</f>
        <v>1359</v>
      </c>
      <c r="H14" s="37">
        <f t="shared" si="2"/>
        <v>6237.9800000000005</v>
      </c>
      <c r="I14" s="42"/>
      <c r="J14" s="55"/>
    </row>
    <row r="15" spans="1:12" ht="21" customHeight="1">
      <c r="A15" s="69">
        <v>2</v>
      </c>
      <c r="B15" s="82" t="s">
        <v>16</v>
      </c>
      <c r="C15" s="65">
        <v>0</v>
      </c>
      <c r="D15" s="69"/>
      <c r="E15" s="65">
        <f t="shared" ref="E15:E64" si="3">C15*D15</f>
        <v>0</v>
      </c>
      <c r="F15" s="34">
        <v>0</v>
      </c>
      <c r="G15" s="34">
        <v>0</v>
      </c>
      <c r="H15" s="34">
        <f t="shared" si="0"/>
        <v>0</v>
      </c>
      <c r="I15" s="41"/>
      <c r="J15" s="53" t="s">
        <v>17</v>
      </c>
    </row>
    <row r="16" spans="1:12" ht="21" customHeight="1">
      <c r="A16" s="70"/>
      <c r="B16" s="83"/>
      <c r="C16" s="66"/>
      <c r="D16" s="70"/>
      <c r="E16" s="66"/>
      <c r="F16" s="34">
        <v>0</v>
      </c>
      <c r="G16" s="34">
        <v>0</v>
      </c>
      <c r="H16" s="34">
        <f t="shared" ref="H16" si="4">F16+G16</f>
        <v>0</v>
      </c>
      <c r="I16" s="41"/>
      <c r="J16" s="54"/>
    </row>
    <row r="17" spans="1:10" s="27" customFormat="1" ht="21" customHeight="1">
      <c r="A17" s="35"/>
      <c r="B17" s="36" t="s">
        <v>18</v>
      </c>
      <c r="C17" s="37">
        <f>SUM(C15)</f>
        <v>0</v>
      </c>
      <c r="D17" s="37">
        <f>SUM(D15)</f>
        <v>0</v>
      </c>
      <c r="E17" s="37">
        <f>SUM(E15)</f>
        <v>0</v>
      </c>
      <c r="F17" s="37">
        <f>SUM(F15:F16)</f>
        <v>0</v>
      </c>
      <c r="G17" s="37">
        <f>SUM(G15:G16)</f>
        <v>0</v>
      </c>
      <c r="H17" s="37">
        <f>SUM(H15:H16)</f>
        <v>0</v>
      </c>
      <c r="I17" s="42"/>
      <c r="J17" s="55"/>
    </row>
    <row r="18" spans="1:10" ht="21" customHeight="1">
      <c r="A18" s="73">
        <v>3</v>
      </c>
      <c r="B18" s="71" t="s">
        <v>19</v>
      </c>
      <c r="C18" s="51">
        <v>0</v>
      </c>
      <c r="D18" s="52"/>
      <c r="E18" s="51">
        <f t="shared" si="3"/>
        <v>0</v>
      </c>
      <c r="F18" s="34">
        <v>876</v>
      </c>
      <c r="G18" s="34">
        <v>0</v>
      </c>
      <c r="H18" s="34">
        <f t="shared" si="0"/>
        <v>876</v>
      </c>
      <c r="I18" s="50" t="s">
        <v>118</v>
      </c>
      <c r="J18" s="59" t="s">
        <v>20</v>
      </c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s="27" customFormat="1" ht="21" customHeight="1">
      <c r="A20" s="35"/>
      <c r="B20" s="36" t="s">
        <v>21</v>
      </c>
      <c r="C20" s="37">
        <f>SUM(C18)</f>
        <v>0</v>
      </c>
      <c r="D20" s="37">
        <f>SUM(D18)</f>
        <v>0</v>
      </c>
      <c r="E20" s="37">
        <f>SUM(E18)</f>
        <v>0</v>
      </c>
      <c r="F20" s="37">
        <f>SUM(F18:F19)</f>
        <v>876</v>
      </c>
      <c r="G20" s="37">
        <f>SUM(G18:G19)</f>
        <v>0</v>
      </c>
      <c r="H20" s="37">
        <f>SUM(H18:H19)</f>
        <v>876</v>
      </c>
      <c r="I20" s="42"/>
      <c r="J20" s="61"/>
    </row>
    <row r="21" spans="1:10" ht="21" customHeight="1">
      <c r="A21" s="73">
        <v>4</v>
      </c>
      <c r="B21" s="71" t="s">
        <v>22</v>
      </c>
      <c r="C21" s="51">
        <v>0</v>
      </c>
      <c r="D21" s="52"/>
      <c r="E21" s="51">
        <f t="shared" si="3"/>
        <v>0</v>
      </c>
      <c r="F21" s="34">
        <v>339</v>
      </c>
      <c r="G21" s="34">
        <v>0</v>
      </c>
      <c r="H21" s="34">
        <f t="shared" ref="H21:H24" si="5">F21+G21</f>
        <v>339</v>
      </c>
      <c r="I21" s="41" t="s">
        <v>85</v>
      </c>
      <c r="J21" s="59" t="s">
        <v>23</v>
      </c>
    </row>
    <row r="22" spans="1:10" ht="21" customHeight="1">
      <c r="A22" s="73"/>
      <c r="B22" s="71"/>
      <c r="C22" s="51"/>
      <c r="D22" s="52"/>
      <c r="E22" s="51"/>
      <c r="F22" s="34">
        <v>680</v>
      </c>
      <c r="G22" s="34">
        <v>0</v>
      </c>
      <c r="H22" s="34">
        <f t="shared" si="5"/>
        <v>680</v>
      </c>
      <c r="I22" s="41" t="s">
        <v>86</v>
      </c>
      <c r="J22" s="60"/>
    </row>
    <row r="23" spans="1:10" ht="21" customHeight="1">
      <c r="A23" s="73"/>
      <c r="B23" s="71"/>
      <c r="C23" s="51"/>
      <c r="D23" s="52"/>
      <c r="E23" s="51"/>
      <c r="F23" s="34">
        <v>1499</v>
      </c>
      <c r="G23" s="34">
        <v>0</v>
      </c>
      <c r="H23" s="34">
        <f t="shared" si="5"/>
        <v>1499</v>
      </c>
      <c r="I23" s="41" t="s">
        <v>87</v>
      </c>
      <c r="J23" s="60"/>
    </row>
    <row r="24" spans="1:10" ht="21" customHeight="1">
      <c r="A24" s="73"/>
      <c r="B24" s="71"/>
      <c r="C24" s="51"/>
      <c r="D24" s="52"/>
      <c r="E24" s="51"/>
      <c r="F24" s="34">
        <v>6279</v>
      </c>
      <c r="G24" s="34">
        <v>0</v>
      </c>
      <c r="H24" s="34">
        <f t="shared" si="5"/>
        <v>6279</v>
      </c>
      <c r="I24" s="41" t="s">
        <v>88</v>
      </c>
      <c r="J24" s="60"/>
    </row>
    <row r="25" spans="1:10" ht="21" customHeight="1">
      <c r="A25" s="73"/>
      <c r="B25" s="71"/>
      <c r="C25" s="51"/>
      <c r="D25" s="52"/>
      <c r="E25" s="51"/>
      <c r="F25" s="34">
        <v>1088</v>
      </c>
      <c r="G25" s="34">
        <v>0</v>
      </c>
      <c r="H25" s="34">
        <f t="shared" ref="H25:H27" si="6">F25+G25</f>
        <v>1088</v>
      </c>
      <c r="I25" s="41" t="s">
        <v>89</v>
      </c>
      <c r="J25" s="60"/>
    </row>
    <row r="26" spans="1:10" ht="21" customHeight="1">
      <c r="A26" s="73"/>
      <c r="B26" s="71"/>
      <c r="C26" s="51"/>
      <c r="D26" s="52"/>
      <c r="E26" s="51"/>
      <c r="F26" s="34">
        <v>609</v>
      </c>
      <c r="G26" s="34">
        <v>0</v>
      </c>
      <c r="H26" s="34">
        <f t="shared" si="6"/>
        <v>609</v>
      </c>
      <c r="I26" s="41" t="s">
        <v>90</v>
      </c>
      <c r="J26" s="60"/>
    </row>
    <row r="27" spans="1:10" ht="21" customHeight="1">
      <c r="A27" s="73"/>
      <c r="B27" s="71"/>
      <c r="C27" s="51"/>
      <c r="D27" s="52"/>
      <c r="E27" s="51"/>
      <c r="F27" s="34">
        <v>988</v>
      </c>
      <c r="G27" s="34">
        <v>0</v>
      </c>
      <c r="H27" s="34">
        <f t="shared" si="6"/>
        <v>988</v>
      </c>
      <c r="I27" s="41" t="s">
        <v>91</v>
      </c>
      <c r="J27" s="60"/>
    </row>
    <row r="28" spans="1:10" ht="21" customHeight="1">
      <c r="A28" s="73"/>
      <c r="B28" s="71"/>
      <c r="C28" s="51"/>
      <c r="D28" s="52"/>
      <c r="E28" s="51"/>
      <c r="F28" s="34">
        <v>2460</v>
      </c>
      <c r="G28" s="34">
        <v>0</v>
      </c>
      <c r="H28" s="34">
        <f t="shared" ref="H28" si="7">F28+G28</f>
        <v>2460</v>
      </c>
      <c r="I28" s="41" t="s">
        <v>92</v>
      </c>
      <c r="J28" s="60"/>
    </row>
    <row r="29" spans="1:10" s="27" customFormat="1" ht="21" customHeight="1">
      <c r="A29" s="35"/>
      <c r="B29" s="36" t="s">
        <v>24</v>
      </c>
      <c r="C29" s="37">
        <f>SUM(C21)</f>
        <v>0</v>
      </c>
      <c r="D29" s="37">
        <f>SUM(D21)</f>
        <v>0</v>
      </c>
      <c r="E29" s="37">
        <f>SUM(E21)</f>
        <v>0</v>
      </c>
      <c r="F29" s="37">
        <f>SUM(F21:F28)</f>
        <v>13942</v>
      </c>
      <c r="G29" s="37">
        <f>SUM(G21:G28)</f>
        <v>0</v>
      </c>
      <c r="H29" s="37">
        <f>SUM(H21:H28)</f>
        <v>13942</v>
      </c>
      <c r="I29" s="42"/>
      <c r="J29" s="61"/>
    </row>
    <row r="30" spans="1:10" ht="21" customHeight="1">
      <c r="A30" s="69">
        <v>5</v>
      </c>
      <c r="B30" s="82" t="s">
        <v>25</v>
      </c>
      <c r="C30" s="65">
        <v>20000</v>
      </c>
      <c r="D30" s="65">
        <v>1</v>
      </c>
      <c r="E30" s="51">
        <f>C30*D30</f>
        <v>20000</v>
      </c>
      <c r="F30" s="34">
        <v>1747.34</v>
      </c>
      <c r="G30" s="34">
        <v>0</v>
      </c>
      <c r="H30" s="34">
        <f t="shared" ref="H30:H50" si="8">F30+G30</f>
        <v>1747.34</v>
      </c>
      <c r="I30" s="41" t="s">
        <v>94</v>
      </c>
      <c r="J30" s="53" t="s">
        <v>26</v>
      </c>
    </row>
    <row r="31" spans="1:10" ht="21" customHeight="1">
      <c r="A31" s="74"/>
      <c r="B31" s="84"/>
      <c r="C31" s="68"/>
      <c r="D31" s="68"/>
      <c r="E31" s="51"/>
      <c r="F31" s="34">
        <v>208.1</v>
      </c>
      <c r="G31" s="34">
        <v>0</v>
      </c>
      <c r="H31" s="34">
        <f t="shared" si="8"/>
        <v>208.1</v>
      </c>
      <c r="I31" s="41" t="s">
        <v>96</v>
      </c>
      <c r="J31" s="54"/>
    </row>
    <row r="32" spans="1:10" ht="21" customHeight="1">
      <c r="A32" s="74"/>
      <c r="B32" s="84"/>
      <c r="C32" s="68"/>
      <c r="D32" s="68"/>
      <c r="E32" s="51"/>
      <c r="F32" s="34">
        <v>103.12</v>
      </c>
      <c r="G32" s="34">
        <v>0</v>
      </c>
      <c r="H32" s="34">
        <f t="shared" si="8"/>
        <v>103.12</v>
      </c>
      <c r="I32" s="41" t="s">
        <v>97</v>
      </c>
      <c r="J32" s="54"/>
    </row>
    <row r="33" spans="1:10" ht="21" customHeight="1">
      <c r="A33" s="74"/>
      <c r="B33" s="84"/>
      <c r="C33" s="68"/>
      <c r="D33" s="68"/>
      <c r="E33" s="51"/>
      <c r="F33" s="34">
        <v>284</v>
      </c>
      <c r="G33" s="34">
        <v>0</v>
      </c>
      <c r="H33" s="34">
        <f t="shared" si="8"/>
        <v>284</v>
      </c>
      <c r="I33" s="41" t="s">
        <v>98</v>
      </c>
      <c r="J33" s="54"/>
    </row>
    <row r="34" spans="1:10" ht="21" customHeight="1">
      <c r="A34" s="74"/>
      <c r="B34" s="84"/>
      <c r="C34" s="68"/>
      <c r="D34" s="68"/>
      <c r="E34" s="51"/>
      <c r="F34" s="34">
        <v>83.58</v>
      </c>
      <c r="G34" s="34">
        <v>0</v>
      </c>
      <c r="H34" s="34">
        <f t="shared" si="8"/>
        <v>83.58</v>
      </c>
      <c r="I34" s="41" t="s">
        <v>99</v>
      </c>
      <c r="J34" s="54"/>
    </row>
    <row r="35" spans="1:10" ht="21" customHeight="1">
      <c r="A35" s="74"/>
      <c r="B35" s="84"/>
      <c r="C35" s="68"/>
      <c r="D35" s="68"/>
      <c r="E35" s="51"/>
      <c r="F35" s="34">
        <v>331.95</v>
      </c>
      <c r="G35" s="34">
        <v>0</v>
      </c>
      <c r="H35" s="34">
        <f t="shared" si="8"/>
        <v>331.95</v>
      </c>
      <c r="I35" s="41" t="s">
        <v>100</v>
      </c>
      <c r="J35" s="54"/>
    </row>
    <row r="36" spans="1:10" ht="21" customHeight="1">
      <c r="A36" s="74"/>
      <c r="B36" s="84"/>
      <c r="C36" s="68"/>
      <c r="D36" s="68"/>
      <c r="E36" s="51"/>
      <c r="F36" s="34">
        <v>4736.2</v>
      </c>
      <c r="G36" s="34">
        <v>0</v>
      </c>
      <c r="H36" s="34">
        <f t="shared" si="8"/>
        <v>4736.2</v>
      </c>
      <c r="I36" s="41" t="s">
        <v>101</v>
      </c>
      <c r="J36" s="54"/>
    </row>
    <row r="37" spans="1:10" ht="21" customHeight="1">
      <c r="A37" s="74"/>
      <c r="B37" s="84"/>
      <c r="C37" s="68"/>
      <c r="D37" s="68"/>
      <c r="E37" s="51"/>
      <c r="F37" s="34">
        <v>4461.6000000000004</v>
      </c>
      <c r="G37" s="34">
        <v>0</v>
      </c>
      <c r="H37" s="34">
        <f t="shared" si="8"/>
        <v>4461.6000000000004</v>
      </c>
      <c r="I37" s="41" t="s">
        <v>102</v>
      </c>
      <c r="J37" s="54"/>
    </row>
    <row r="38" spans="1:10" ht="21" customHeight="1">
      <c r="A38" s="74"/>
      <c r="B38" s="84"/>
      <c r="C38" s="68"/>
      <c r="D38" s="68"/>
      <c r="E38" s="51"/>
      <c r="F38" s="34">
        <v>866</v>
      </c>
      <c r="G38" s="34">
        <v>0</v>
      </c>
      <c r="H38" s="34">
        <f t="shared" si="8"/>
        <v>866</v>
      </c>
      <c r="I38" s="41" t="s">
        <v>103</v>
      </c>
      <c r="J38" s="54"/>
    </row>
    <row r="39" spans="1:10" ht="21" customHeight="1">
      <c r="A39" s="74"/>
      <c r="B39" s="84"/>
      <c r="C39" s="68"/>
      <c r="D39" s="68"/>
      <c r="E39" s="51"/>
      <c r="F39" s="34">
        <v>93.1</v>
      </c>
      <c r="G39" s="34">
        <v>0</v>
      </c>
      <c r="H39" s="34">
        <f t="shared" si="8"/>
        <v>93.1</v>
      </c>
      <c r="I39" s="41" t="s">
        <v>104</v>
      </c>
      <c r="J39" s="54"/>
    </row>
    <row r="40" spans="1:10" ht="21" customHeight="1">
      <c r="A40" s="74"/>
      <c r="B40" s="84"/>
      <c r="C40" s="68"/>
      <c r="D40" s="68"/>
      <c r="E40" s="51"/>
      <c r="F40" s="34">
        <v>316</v>
      </c>
      <c r="G40" s="34">
        <v>0</v>
      </c>
      <c r="H40" s="34">
        <f t="shared" si="8"/>
        <v>316</v>
      </c>
      <c r="I40" s="41" t="s">
        <v>105</v>
      </c>
      <c r="J40" s="54"/>
    </row>
    <row r="41" spans="1:10" ht="21" customHeight="1">
      <c r="A41" s="74"/>
      <c r="B41" s="84"/>
      <c r="C41" s="68"/>
      <c r="D41" s="68"/>
      <c r="E41" s="51"/>
      <c r="F41" s="34">
        <v>6.8</v>
      </c>
      <c r="G41" s="34">
        <v>0</v>
      </c>
      <c r="H41" s="34">
        <f t="shared" si="8"/>
        <v>6.8</v>
      </c>
      <c r="I41" s="41" t="s">
        <v>106</v>
      </c>
      <c r="J41" s="54"/>
    </row>
    <row r="42" spans="1:10" ht="21" customHeight="1">
      <c r="A42" s="74"/>
      <c r="B42" s="84"/>
      <c r="C42" s="68"/>
      <c r="D42" s="68"/>
      <c r="E42" s="51"/>
      <c r="F42" s="34">
        <v>93.4</v>
      </c>
      <c r="G42" s="34">
        <v>0</v>
      </c>
      <c r="H42" s="34">
        <f t="shared" si="8"/>
        <v>93.4</v>
      </c>
      <c r="I42" s="41" t="s">
        <v>107</v>
      </c>
      <c r="J42" s="54"/>
    </row>
    <row r="43" spans="1:10" ht="21" customHeight="1">
      <c r="A43" s="74"/>
      <c r="B43" s="84"/>
      <c r="C43" s="68"/>
      <c r="D43" s="68"/>
      <c r="E43" s="51"/>
      <c r="F43" s="34">
        <v>2156.7800000000002</v>
      </c>
      <c r="G43" s="34">
        <v>0</v>
      </c>
      <c r="H43" s="34">
        <f t="shared" si="8"/>
        <v>2156.7800000000002</v>
      </c>
      <c r="I43" s="41" t="s">
        <v>108</v>
      </c>
      <c r="J43" s="54"/>
    </row>
    <row r="44" spans="1:10" ht="21" customHeight="1">
      <c r="A44" s="74"/>
      <c r="B44" s="84"/>
      <c r="C44" s="68"/>
      <c r="D44" s="68"/>
      <c r="E44" s="51"/>
      <c r="F44" s="34">
        <v>167.8</v>
      </c>
      <c r="G44" s="34">
        <v>0</v>
      </c>
      <c r="H44" s="34">
        <f t="shared" si="8"/>
        <v>167.8</v>
      </c>
      <c r="I44" s="41" t="s">
        <v>109</v>
      </c>
      <c r="J44" s="54"/>
    </row>
    <row r="45" spans="1:10" ht="21" customHeight="1">
      <c r="A45" s="74"/>
      <c r="B45" s="84"/>
      <c r="C45" s="68"/>
      <c r="D45" s="68"/>
      <c r="E45" s="51"/>
      <c r="F45" s="34">
        <v>300</v>
      </c>
      <c r="G45" s="34">
        <v>0</v>
      </c>
      <c r="H45" s="34">
        <f t="shared" si="8"/>
        <v>300</v>
      </c>
      <c r="I45" s="50" t="s">
        <v>129</v>
      </c>
      <c r="J45" s="54"/>
    </row>
    <row r="46" spans="1:10" ht="21" customHeight="1">
      <c r="A46" s="74"/>
      <c r="B46" s="84"/>
      <c r="C46" s="68"/>
      <c r="D46" s="68"/>
      <c r="E46" s="51"/>
      <c r="F46" s="34">
        <v>0</v>
      </c>
      <c r="G46" s="34">
        <v>128</v>
      </c>
      <c r="H46" s="34">
        <f>F46+G46</f>
        <v>128</v>
      </c>
      <c r="I46" s="41" t="s">
        <v>95</v>
      </c>
      <c r="J46" s="54"/>
    </row>
    <row r="47" spans="1:10" ht="21" customHeight="1">
      <c r="A47" s="74"/>
      <c r="B47" s="84"/>
      <c r="C47" s="68"/>
      <c r="D47" s="68"/>
      <c r="E47" s="51"/>
      <c r="F47" s="34">
        <v>0</v>
      </c>
      <c r="G47" s="34">
        <v>87</v>
      </c>
      <c r="H47" s="34">
        <f>F47+G47</f>
        <v>87</v>
      </c>
      <c r="I47" s="41" t="s">
        <v>93</v>
      </c>
      <c r="J47" s="54"/>
    </row>
    <row r="48" spans="1:10" ht="21" customHeight="1">
      <c r="A48" s="74"/>
      <c r="B48" s="84"/>
      <c r="C48" s="68"/>
      <c r="D48" s="68"/>
      <c r="E48" s="51"/>
      <c r="F48" s="34">
        <v>0</v>
      </c>
      <c r="G48" s="34">
        <v>63</v>
      </c>
      <c r="H48" s="34">
        <f t="shared" si="8"/>
        <v>63</v>
      </c>
      <c r="I48" s="50" t="s">
        <v>111</v>
      </c>
      <c r="J48" s="54"/>
    </row>
    <row r="49" spans="1:10" ht="21" customHeight="1">
      <c r="A49" s="74"/>
      <c r="B49" s="84"/>
      <c r="C49" s="68"/>
      <c r="D49" s="68"/>
      <c r="E49" s="51"/>
      <c r="F49" s="34">
        <v>0</v>
      </c>
      <c r="G49" s="34">
        <v>59.55</v>
      </c>
      <c r="H49" s="34">
        <f t="shared" ref="H49" si="9">F49+G49</f>
        <v>59.55</v>
      </c>
      <c r="I49" s="50" t="s">
        <v>112</v>
      </c>
      <c r="J49" s="54"/>
    </row>
    <row r="50" spans="1:10" ht="21" customHeight="1">
      <c r="A50" s="70"/>
      <c r="B50" s="83"/>
      <c r="C50" s="66"/>
      <c r="D50" s="66"/>
      <c r="E50" s="51"/>
      <c r="F50" s="34">
        <v>0</v>
      </c>
      <c r="G50" s="34">
        <v>0</v>
      </c>
      <c r="H50" s="34">
        <f t="shared" si="8"/>
        <v>0</v>
      </c>
      <c r="I50" s="41"/>
      <c r="J50" s="54"/>
    </row>
    <row r="51" spans="1:10" s="27" customFormat="1" ht="21" customHeight="1">
      <c r="A51" s="35"/>
      <c r="B51" s="36" t="s">
        <v>27</v>
      </c>
      <c r="C51" s="37">
        <f>SUM(C30)</f>
        <v>20000</v>
      </c>
      <c r="D51" s="37">
        <f>SUM(D30)</f>
        <v>1</v>
      </c>
      <c r="E51" s="37">
        <f>SUM(E30:E50)</f>
        <v>20000</v>
      </c>
      <c r="F51" s="37">
        <f>SUM(F30:F50)</f>
        <v>15955.769999999999</v>
      </c>
      <c r="G51" s="37">
        <f>SUM(G30:G50)</f>
        <v>337.55</v>
      </c>
      <c r="H51" s="37">
        <f>SUM(H30:H50)</f>
        <v>16293.319999999998</v>
      </c>
      <c r="I51" s="42"/>
      <c r="J51" s="55"/>
    </row>
    <row r="52" spans="1:10" ht="21" customHeight="1">
      <c r="A52" s="73">
        <v>6</v>
      </c>
      <c r="B52" s="71" t="s">
        <v>28</v>
      </c>
      <c r="C52" s="51">
        <v>0</v>
      </c>
      <c r="D52" s="52"/>
      <c r="E52" s="51">
        <f>C52*D52</f>
        <v>0</v>
      </c>
      <c r="F52" s="34">
        <v>0</v>
      </c>
      <c r="G52" s="34">
        <v>0</v>
      </c>
      <c r="H52" s="34">
        <f t="shared" si="0"/>
        <v>0</v>
      </c>
      <c r="I52" s="41"/>
      <c r="J52" s="53" t="s">
        <v>29</v>
      </c>
    </row>
    <row r="53" spans="1:10" ht="21" customHeight="1">
      <c r="A53" s="73"/>
      <c r="B53" s="71"/>
      <c r="C53" s="51"/>
      <c r="D53" s="52"/>
      <c r="E53" s="51"/>
      <c r="F53" s="34">
        <v>0</v>
      </c>
      <c r="G53" s="34">
        <v>0</v>
      </c>
      <c r="H53" s="34">
        <f t="shared" si="0"/>
        <v>0</v>
      </c>
      <c r="I53" s="41"/>
      <c r="J53" s="60"/>
    </row>
    <row r="54" spans="1:10" s="27" customFormat="1" ht="21" customHeight="1">
      <c r="A54" s="35"/>
      <c r="B54" s="36" t="s">
        <v>30</v>
      </c>
      <c r="C54" s="37">
        <f>SUM(C52)</f>
        <v>0</v>
      </c>
      <c r="D54" s="37">
        <f>SUM(D52)</f>
        <v>0</v>
      </c>
      <c r="E54" s="37">
        <f>SUM(E52)</f>
        <v>0</v>
      </c>
      <c r="F54" s="37">
        <f>SUM(F52:F53)</f>
        <v>0</v>
      </c>
      <c r="G54" s="37">
        <f>SUM(G52:G53)</f>
        <v>0</v>
      </c>
      <c r="H54" s="37">
        <f>SUM(H52:H53)</f>
        <v>0</v>
      </c>
      <c r="I54" s="42"/>
      <c r="J54" s="61"/>
    </row>
    <row r="55" spans="1:10" ht="21" customHeight="1">
      <c r="A55" s="73">
        <v>7</v>
      </c>
      <c r="B55" s="71" t="s">
        <v>31</v>
      </c>
      <c r="C55" s="51">
        <v>0</v>
      </c>
      <c r="D55" s="52"/>
      <c r="E55" s="51">
        <f t="shared" si="3"/>
        <v>0</v>
      </c>
      <c r="F55" s="34">
        <v>0</v>
      </c>
      <c r="G55" s="34">
        <v>0</v>
      </c>
      <c r="H55" s="34">
        <f t="shared" ref="H55" si="10">F55+G55</f>
        <v>0</v>
      </c>
      <c r="I55" s="41"/>
      <c r="J55" s="56"/>
    </row>
    <row r="56" spans="1:10" ht="21" customHeight="1">
      <c r="A56" s="73"/>
      <c r="B56" s="71"/>
      <c r="C56" s="51"/>
      <c r="D56" s="52"/>
      <c r="E56" s="51"/>
      <c r="F56" s="34">
        <v>0</v>
      </c>
      <c r="G56" s="34">
        <v>0</v>
      </c>
      <c r="H56" s="34">
        <f t="shared" si="0"/>
        <v>0</v>
      </c>
      <c r="I56" s="41"/>
      <c r="J56" s="57"/>
    </row>
    <row r="57" spans="1:10" s="27" customFormat="1" ht="21" customHeight="1">
      <c r="A57" s="35"/>
      <c r="B57" s="36" t="s">
        <v>32</v>
      </c>
      <c r="C57" s="37">
        <f>SUM(C55)</f>
        <v>0</v>
      </c>
      <c r="D57" s="37">
        <f>SUM(D55)</f>
        <v>0</v>
      </c>
      <c r="E57" s="37">
        <f>SUM(E55)</f>
        <v>0</v>
      </c>
      <c r="F57" s="37">
        <f>SUM(F55:F56)</f>
        <v>0</v>
      </c>
      <c r="G57" s="37">
        <f>SUM(G55:G56)</f>
        <v>0</v>
      </c>
      <c r="H57" s="37">
        <f>SUM(H55:H56)</f>
        <v>0</v>
      </c>
      <c r="I57" s="42"/>
      <c r="J57" s="58"/>
    </row>
    <row r="58" spans="1:10" ht="21" customHeight="1">
      <c r="A58" s="73">
        <v>8</v>
      </c>
      <c r="B58" s="71" t="s">
        <v>33</v>
      </c>
      <c r="C58" s="51">
        <v>0</v>
      </c>
      <c r="D58" s="52"/>
      <c r="E58" s="51">
        <f t="shared" si="3"/>
        <v>0</v>
      </c>
      <c r="F58" s="34">
        <v>0</v>
      </c>
      <c r="G58" s="34">
        <v>0</v>
      </c>
      <c r="H58" s="34">
        <f t="shared" si="0"/>
        <v>0</v>
      </c>
      <c r="I58" s="41"/>
      <c r="J58" s="59" t="s">
        <v>34</v>
      </c>
    </row>
    <row r="59" spans="1:10" ht="21" customHeight="1">
      <c r="A59" s="73"/>
      <c r="B59" s="71"/>
      <c r="C59" s="51"/>
      <c r="D59" s="52"/>
      <c r="E59" s="51"/>
      <c r="F59" s="34">
        <v>0</v>
      </c>
      <c r="G59" s="34">
        <v>0</v>
      </c>
      <c r="H59" s="34">
        <f t="shared" si="0"/>
        <v>0</v>
      </c>
      <c r="I59" s="41"/>
      <c r="J59" s="60"/>
    </row>
    <row r="60" spans="1:10" s="27" customFormat="1" ht="21" customHeight="1">
      <c r="A60" s="35"/>
      <c r="B60" s="36" t="s">
        <v>35</v>
      </c>
      <c r="C60" s="37">
        <f>SUM(C58)</f>
        <v>0</v>
      </c>
      <c r="D60" s="37">
        <f t="shared" ref="D60:E60" si="11">SUM(D58)</f>
        <v>0</v>
      </c>
      <c r="E60" s="37">
        <f t="shared" si="11"/>
        <v>0</v>
      </c>
      <c r="F60" s="37">
        <f>SUM(F58:F59)</f>
        <v>0</v>
      </c>
      <c r="G60" s="37">
        <f t="shared" ref="G60:H60" si="12">SUM(G58:G59)</f>
        <v>0</v>
      </c>
      <c r="H60" s="37">
        <f t="shared" si="12"/>
        <v>0</v>
      </c>
      <c r="I60" s="42"/>
      <c r="J60" s="61"/>
    </row>
    <row r="61" spans="1:10" ht="21" customHeight="1">
      <c r="A61" s="73">
        <v>9</v>
      </c>
      <c r="B61" s="71" t="s">
        <v>36</v>
      </c>
      <c r="C61" s="51">
        <v>0</v>
      </c>
      <c r="D61" s="52"/>
      <c r="E61" s="51">
        <f t="shared" si="3"/>
        <v>0</v>
      </c>
      <c r="F61" s="34">
        <v>0</v>
      </c>
      <c r="G61" s="34">
        <v>0</v>
      </c>
      <c r="H61" s="34">
        <f t="shared" si="0"/>
        <v>0</v>
      </c>
      <c r="I61" s="41"/>
      <c r="J61" s="53" t="s">
        <v>37</v>
      </c>
    </row>
    <row r="62" spans="1:10" ht="21" customHeight="1">
      <c r="A62" s="73"/>
      <c r="B62" s="71"/>
      <c r="C62" s="51"/>
      <c r="D62" s="52"/>
      <c r="E62" s="51"/>
      <c r="F62" s="34">
        <v>0</v>
      </c>
      <c r="G62" s="34">
        <v>0</v>
      </c>
      <c r="H62" s="34">
        <f t="shared" si="0"/>
        <v>0</v>
      </c>
      <c r="I62" s="41"/>
      <c r="J62" s="54"/>
    </row>
    <row r="63" spans="1:10" s="27" customFormat="1" ht="21" customHeight="1">
      <c r="A63" s="35"/>
      <c r="B63" s="36" t="s">
        <v>38</v>
      </c>
      <c r="C63" s="37">
        <f>SUM(C61)</f>
        <v>0</v>
      </c>
      <c r="D63" s="37">
        <f>SUM(D61)</f>
        <v>0</v>
      </c>
      <c r="E63" s="37">
        <f>SUM(E61)</f>
        <v>0</v>
      </c>
      <c r="F63" s="37">
        <f>SUM(F61:F62)</f>
        <v>0</v>
      </c>
      <c r="G63" s="37">
        <f>SUM(G61:G62)</f>
        <v>0</v>
      </c>
      <c r="H63" s="37">
        <f>SUM(H61:H62)</f>
        <v>0</v>
      </c>
      <c r="I63" s="42"/>
      <c r="J63" s="55"/>
    </row>
    <row r="64" spans="1:10" ht="21" customHeight="1">
      <c r="A64" s="69">
        <v>10</v>
      </c>
      <c r="B64" s="71" t="s">
        <v>39</v>
      </c>
      <c r="C64" s="51">
        <v>0</v>
      </c>
      <c r="D64" s="52"/>
      <c r="E64" s="51">
        <f t="shared" si="3"/>
        <v>0</v>
      </c>
      <c r="F64" s="34">
        <v>450.5</v>
      </c>
      <c r="G64" s="34">
        <v>0</v>
      </c>
      <c r="H64" s="34">
        <f t="shared" si="0"/>
        <v>450.5</v>
      </c>
      <c r="I64" s="50" t="s">
        <v>110</v>
      </c>
      <c r="J64" s="56"/>
    </row>
    <row r="65" spans="1:10" ht="21" customHeight="1">
      <c r="A65" s="74"/>
      <c r="B65" s="71"/>
      <c r="C65" s="51"/>
      <c r="D65" s="52"/>
      <c r="E65" s="51"/>
      <c r="F65" s="34">
        <v>107.74</v>
      </c>
      <c r="G65" s="34">
        <v>0</v>
      </c>
      <c r="H65" s="34">
        <f t="shared" ref="H65:H67" si="13">F65+G65</f>
        <v>107.74</v>
      </c>
      <c r="I65" s="50" t="s">
        <v>110</v>
      </c>
      <c r="J65" s="57"/>
    </row>
    <row r="66" spans="1:10" ht="21" customHeight="1">
      <c r="A66" s="74"/>
      <c r="B66" s="71"/>
      <c r="C66" s="51"/>
      <c r="D66" s="52"/>
      <c r="E66" s="51"/>
      <c r="F66" s="34">
        <v>0</v>
      </c>
      <c r="G66" s="34">
        <v>209</v>
      </c>
      <c r="H66" s="34">
        <f t="shared" si="13"/>
        <v>209</v>
      </c>
      <c r="I66" s="50" t="s">
        <v>110</v>
      </c>
      <c r="J66" s="57"/>
    </row>
    <row r="67" spans="1:10" ht="21" customHeight="1">
      <c r="A67" s="74"/>
      <c r="B67" s="71"/>
      <c r="C67" s="51"/>
      <c r="D67" s="52"/>
      <c r="E67" s="51"/>
      <c r="F67" s="34">
        <v>0</v>
      </c>
      <c r="G67" s="34">
        <v>0</v>
      </c>
      <c r="H67" s="34">
        <f t="shared" si="13"/>
        <v>0</v>
      </c>
      <c r="I67" s="41"/>
      <c r="J67" s="57"/>
    </row>
    <row r="68" spans="1:10" s="27" customFormat="1" ht="21" customHeight="1">
      <c r="A68" s="35"/>
      <c r="B68" s="36" t="s">
        <v>40</v>
      </c>
      <c r="C68" s="37">
        <f>SUM(C64)</f>
        <v>0</v>
      </c>
      <c r="D68" s="37">
        <f>SUM(D64)</f>
        <v>0</v>
      </c>
      <c r="E68" s="37">
        <f>SUM(E64)</f>
        <v>0</v>
      </c>
      <c r="F68" s="37">
        <f>SUM(F64:F67)</f>
        <v>558.24</v>
      </c>
      <c r="G68" s="37">
        <f>SUM(G64:G67)</f>
        <v>209</v>
      </c>
      <c r="H68" s="37">
        <f>SUM(H64:H67)</f>
        <v>767.24</v>
      </c>
      <c r="I68" s="42"/>
      <c r="J68" s="58"/>
    </row>
    <row r="69" spans="1:10" ht="21" customHeight="1">
      <c r="A69" s="35"/>
      <c r="B69" s="36" t="s">
        <v>41</v>
      </c>
      <c r="C69" s="37">
        <f t="shared" ref="C69:H69" si="14">SUM(C68,C63,C60,C57,C54,C51,C29,C20,C17,C14)</f>
        <v>20000</v>
      </c>
      <c r="D69" s="37">
        <f t="shared" si="14"/>
        <v>1</v>
      </c>
      <c r="E69" s="37">
        <f t="shared" si="14"/>
        <v>20000</v>
      </c>
      <c r="F69" s="37">
        <f t="shared" si="14"/>
        <v>36210.99</v>
      </c>
      <c r="G69" s="37">
        <f t="shared" si="14"/>
        <v>1905.55</v>
      </c>
      <c r="H69" s="37">
        <f t="shared" si="14"/>
        <v>38116.54</v>
      </c>
      <c r="I69" s="42"/>
      <c r="J69" s="43"/>
    </row>
    <row r="73" spans="1:10" ht="21" customHeight="1">
      <c r="A73" s="79" t="s">
        <v>42</v>
      </c>
      <c r="B73" s="80"/>
      <c r="C73" s="81" t="s">
        <v>43</v>
      </c>
      <c r="D73" s="81"/>
      <c r="E73" s="81" t="s">
        <v>44</v>
      </c>
      <c r="F73" s="81"/>
      <c r="G73" s="81" t="s">
        <v>45</v>
      </c>
      <c r="H73" s="81"/>
      <c r="I73" s="44" t="s">
        <v>46</v>
      </c>
    </row>
    <row r="74" spans="1:10" ht="21" customHeight="1">
      <c r="A74" s="75">
        <f>E69</f>
        <v>20000</v>
      </c>
      <c r="B74" s="67"/>
      <c r="C74" s="67">
        <f>H69</f>
        <v>38116.54</v>
      </c>
      <c r="D74" s="67"/>
      <c r="E74" s="67">
        <f>F69</f>
        <v>36210.99</v>
      </c>
      <c r="F74" s="67"/>
      <c r="G74" s="67">
        <f>G69</f>
        <v>1905.55</v>
      </c>
      <c r="H74" s="67"/>
      <c r="I74" s="45">
        <f>A74-C74</f>
        <v>-18116.54</v>
      </c>
    </row>
    <row r="76" spans="1:10" ht="21" customHeight="1">
      <c r="A76" s="38" t="s">
        <v>47</v>
      </c>
      <c r="B76" s="27"/>
      <c r="C76" s="39" t="s">
        <v>48</v>
      </c>
      <c r="D76" s="38"/>
      <c r="E76" s="38" t="s">
        <v>49</v>
      </c>
      <c r="F76" s="38"/>
      <c r="G76" s="38" t="s">
        <v>50</v>
      </c>
      <c r="H76" s="38"/>
      <c r="I76" s="27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19"/>
    <mergeCell ref="B21:B28"/>
    <mergeCell ref="B30:B50"/>
    <mergeCell ref="B52:B53"/>
    <mergeCell ref="B55:B56"/>
    <mergeCell ref="B58:B59"/>
    <mergeCell ref="B61:B62"/>
    <mergeCell ref="G74:H74"/>
    <mergeCell ref="A6:A7"/>
    <mergeCell ref="A8:A13"/>
    <mergeCell ref="A15:A16"/>
    <mergeCell ref="A18:A19"/>
    <mergeCell ref="A21:A28"/>
    <mergeCell ref="A30:A50"/>
    <mergeCell ref="A52:A53"/>
    <mergeCell ref="A55:A56"/>
    <mergeCell ref="A58:A59"/>
    <mergeCell ref="A61:A62"/>
    <mergeCell ref="A64:A67"/>
    <mergeCell ref="B6:B7"/>
    <mergeCell ref="D61:D62"/>
    <mergeCell ref="D64:D67"/>
    <mergeCell ref="A74:B74"/>
    <mergeCell ref="B64:B67"/>
    <mergeCell ref="C8:C13"/>
    <mergeCell ref="C15:C16"/>
    <mergeCell ref="C18:C19"/>
    <mergeCell ref="C21:C28"/>
    <mergeCell ref="C52:C53"/>
    <mergeCell ref="C55:C56"/>
    <mergeCell ref="C58:C59"/>
    <mergeCell ref="C61:C62"/>
    <mergeCell ref="C64:C67"/>
    <mergeCell ref="C30:C50"/>
    <mergeCell ref="E8:E13"/>
    <mergeCell ref="E15:E16"/>
    <mergeCell ref="E18:E19"/>
    <mergeCell ref="C74:D74"/>
    <mergeCell ref="E74:F74"/>
    <mergeCell ref="E55:E56"/>
    <mergeCell ref="E58:E59"/>
    <mergeCell ref="E61:E62"/>
    <mergeCell ref="E64:E67"/>
    <mergeCell ref="D30:D50"/>
    <mergeCell ref="E30:E50"/>
    <mergeCell ref="D21:D28"/>
    <mergeCell ref="D52:D53"/>
    <mergeCell ref="D55:D56"/>
    <mergeCell ref="D8:D13"/>
    <mergeCell ref="D15:D16"/>
    <mergeCell ref="H4:I5"/>
    <mergeCell ref="J21:J29"/>
    <mergeCell ref="J30:J51"/>
    <mergeCell ref="J52:J54"/>
    <mergeCell ref="J55:J57"/>
    <mergeCell ref="J4:J5"/>
    <mergeCell ref="J6:J7"/>
    <mergeCell ref="J8:J14"/>
    <mergeCell ref="J15:J17"/>
    <mergeCell ref="J18:J20"/>
    <mergeCell ref="E52:E53"/>
    <mergeCell ref="D18:D19"/>
    <mergeCell ref="D58:D59"/>
    <mergeCell ref="J61:J63"/>
    <mergeCell ref="J64:J68"/>
    <mergeCell ref="J58:J60"/>
    <mergeCell ref="E21:E2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view="pageBreakPreview" topLeftCell="A8" zoomScale="150" zoomScaleSheetLayoutView="150" workbookViewId="0">
      <selection activeCell="K30" sqref="K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81</v>
      </c>
      <c r="K5" s="88"/>
    </row>
    <row r="6" spans="2:11" ht="20" customHeight="1">
      <c r="B6" s="6"/>
      <c r="C6" s="7"/>
      <c r="D6" s="8" t="s">
        <v>55</v>
      </c>
      <c r="E6" s="8"/>
      <c r="F6" s="89" t="s">
        <v>117</v>
      </c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 t="s">
        <v>116</v>
      </c>
      <c r="G7" s="89"/>
      <c r="H7" s="8" t="s">
        <v>59</v>
      </c>
      <c r="I7" s="7"/>
      <c r="J7" s="91" t="s">
        <v>115</v>
      </c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 t="s">
        <v>114</v>
      </c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46"/>
      <c r="J11" s="47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>
        <v>170.9</v>
      </c>
      <c r="H15" s="16">
        <v>0</v>
      </c>
      <c r="I15" s="46"/>
      <c r="J15" s="47">
        <f>G15+H15</f>
        <v>170.9</v>
      </c>
      <c r="K15" s="21" t="s">
        <v>128</v>
      </c>
    </row>
    <row r="16" spans="2:11" ht="20" customHeight="1">
      <c r="B16" s="48"/>
      <c r="C16" s="49"/>
      <c r="D16" s="106"/>
      <c r="E16" s="110"/>
      <c r="F16" s="111"/>
      <c r="G16" s="16">
        <v>1168.3699999999999</v>
      </c>
      <c r="H16" s="16">
        <v>0</v>
      </c>
      <c r="I16" s="46"/>
      <c r="J16" s="47">
        <f t="shared" ref="J16:J17" si="0">G16+H16</f>
        <v>1168.3699999999999</v>
      </c>
      <c r="K16" s="21" t="s">
        <v>128</v>
      </c>
    </row>
    <row r="17" spans="2:11" ht="20" customHeight="1">
      <c r="B17" s="48"/>
      <c r="C17" s="49"/>
      <c r="D17" s="106"/>
      <c r="E17" s="110"/>
      <c r="F17" s="111"/>
      <c r="G17" s="16">
        <v>170.9</v>
      </c>
      <c r="H17" s="16">
        <v>0</v>
      </c>
      <c r="I17" s="46"/>
      <c r="J17" s="47">
        <f t="shared" si="0"/>
        <v>170.9</v>
      </c>
      <c r="K17" s="21" t="s">
        <v>128</v>
      </c>
    </row>
    <row r="18" spans="2:11" ht="20" customHeight="1">
      <c r="B18" s="48"/>
      <c r="C18" s="49"/>
      <c r="D18" s="106"/>
      <c r="E18" s="110"/>
      <c r="F18" s="111"/>
      <c r="G18" s="16">
        <v>85.96</v>
      </c>
      <c r="H18" s="16">
        <v>0</v>
      </c>
      <c r="I18" s="46"/>
      <c r="J18" s="47">
        <f t="shared" ref="J18" si="1">G18+H18</f>
        <v>85.96</v>
      </c>
      <c r="K18" s="21" t="s">
        <v>128</v>
      </c>
    </row>
    <row r="19" spans="2:11" ht="20" customHeight="1">
      <c r="B19" s="48"/>
      <c r="C19" s="49"/>
      <c r="D19" s="106"/>
      <c r="E19" s="110"/>
      <c r="F19" s="111"/>
      <c r="G19" s="16">
        <v>572</v>
      </c>
      <c r="H19" s="16">
        <v>136.1</v>
      </c>
      <c r="I19" s="46"/>
      <c r="J19" s="47">
        <f>G19+H19</f>
        <v>708.1</v>
      </c>
      <c r="K19" s="21" t="s">
        <v>128</v>
      </c>
    </row>
    <row r="20" spans="2:11" ht="20" customHeight="1">
      <c r="B20" s="48"/>
      <c r="C20" s="49"/>
      <c r="D20" s="106"/>
      <c r="E20" s="110"/>
      <c r="F20" s="111"/>
      <c r="G20" s="16">
        <v>44</v>
      </c>
      <c r="H20" s="16">
        <v>0</v>
      </c>
      <c r="I20" s="46"/>
      <c r="J20" s="47">
        <f>G20+H20</f>
        <v>44</v>
      </c>
      <c r="K20" s="21" t="s">
        <v>127</v>
      </c>
    </row>
    <row r="21" spans="2:11" ht="20" customHeight="1">
      <c r="B21" s="103">
        <v>3</v>
      </c>
      <c r="C21" s="104"/>
      <c r="D21" s="106"/>
      <c r="E21" s="108" t="s">
        <v>70</v>
      </c>
      <c r="F21" s="109"/>
      <c r="G21" s="16">
        <v>400</v>
      </c>
      <c r="H21" s="16">
        <v>0</v>
      </c>
      <c r="I21" s="46"/>
      <c r="J21" s="47">
        <f t="shared" ref="J21" si="2">G21+H21</f>
        <v>400</v>
      </c>
      <c r="K21" s="21" t="s">
        <v>122</v>
      </c>
    </row>
    <row r="22" spans="2:11" ht="20" customHeight="1">
      <c r="B22" s="48"/>
      <c r="C22" s="49"/>
      <c r="D22" s="106"/>
      <c r="E22" s="110"/>
      <c r="F22" s="111"/>
      <c r="G22" s="16">
        <v>417</v>
      </c>
      <c r="H22" s="16">
        <v>0</v>
      </c>
      <c r="I22" s="46"/>
      <c r="J22" s="47">
        <f t="shared" ref="J22" si="3">G22+H22</f>
        <v>417</v>
      </c>
      <c r="K22" s="21" t="s">
        <v>121</v>
      </c>
    </row>
    <row r="23" spans="2:11" ht="20" customHeight="1">
      <c r="B23" s="48"/>
      <c r="C23" s="49"/>
      <c r="D23" s="106"/>
      <c r="E23" s="108" t="s">
        <v>71</v>
      </c>
      <c r="F23" s="109"/>
      <c r="G23" s="16">
        <v>160</v>
      </c>
      <c r="H23" s="16">
        <v>0</v>
      </c>
      <c r="I23" s="46"/>
      <c r="J23" s="47">
        <f>G23+H23</f>
        <v>160</v>
      </c>
      <c r="K23" s="21" t="s">
        <v>120</v>
      </c>
    </row>
    <row r="24" spans="2:11" ht="20" customHeight="1">
      <c r="B24" s="48"/>
      <c r="C24" s="49"/>
      <c r="D24" s="106"/>
      <c r="E24" s="110"/>
      <c r="F24" s="111"/>
      <c r="G24" s="16">
        <v>278</v>
      </c>
      <c r="H24" s="16">
        <v>0</v>
      </c>
      <c r="I24" s="46"/>
      <c r="J24" s="47">
        <f t="shared" ref="J24" si="4">G24+H24</f>
        <v>278</v>
      </c>
      <c r="K24" s="21" t="s">
        <v>126</v>
      </c>
    </row>
    <row r="25" spans="2:11" ht="20" customHeight="1">
      <c r="B25" s="48"/>
      <c r="C25" s="49"/>
      <c r="D25" s="106"/>
      <c r="E25" s="110"/>
      <c r="F25" s="111"/>
      <c r="G25" s="16">
        <v>370</v>
      </c>
      <c r="H25" s="16">
        <v>0</v>
      </c>
      <c r="I25" s="46"/>
      <c r="J25" s="47">
        <f>G25+H25</f>
        <v>370</v>
      </c>
      <c r="K25" s="21" t="s">
        <v>125</v>
      </c>
    </row>
    <row r="26" spans="2:11" ht="20" customHeight="1">
      <c r="B26" s="48"/>
      <c r="C26" s="49"/>
      <c r="D26" s="106"/>
      <c r="E26" s="110"/>
      <c r="F26" s="111"/>
      <c r="G26" s="16">
        <v>64</v>
      </c>
      <c r="H26" s="16">
        <v>0</v>
      </c>
      <c r="I26" s="46"/>
      <c r="J26" s="47">
        <f>G26+H26</f>
        <v>64</v>
      </c>
      <c r="K26" s="21" t="s">
        <v>124</v>
      </c>
    </row>
    <row r="27" spans="2:11" ht="20" customHeight="1">
      <c r="B27" s="48"/>
      <c r="C27" s="49"/>
      <c r="D27" s="106"/>
      <c r="E27" s="110"/>
      <c r="F27" s="111"/>
      <c r="G27" s="16">
        <v>0</v>
      </c>
      <c r="H27" s="16">
        <v>78</v>
      </c>
      <c r="I27" s="46"/>
      <c r="J27" s="47">
        <f>G27+H27</f>
        <v>78</v>
      </c>
      <c r="K27" s="21" t="s">
        <v>123</v>
      </c>
    </row>
    <row r="28" spans="2:11" ht="20" customHeight="1">
      <c r="B28" s="48"/>
      <c r="C28" s="49"/>
      <c r="D28" s="106"/>
      <c r="E28" s="110"/>
      <c r="F28" s="111"/>
      <c r="G28" s="16">
        <v>196</v>
      </c>
      <c r="H28" s="16">
        <v>0</v>
      </c>
      <c r="I28" s="46"/>
      <c r="J28" s="47">
        <f>G28+H28</f>
        <v>196</v>
      </c>
      <c r="K28" s="21" t="s">
        <v>123</v>
      </c>
    </row>
    <row r="29" spans="2:11" ht="20" customHeight="1">
      <c r="B29" s="48"/>
      <c r="C29" s="49"/>
      <c r="D29" s="106"/>
      <c r="E29" s="110"/>
      <c r="F29" s="111"/>
      <c r="G29" s="16">
        <v>101</v>
      </c>
      <c r="H29" s="16">
        <v>0</v>
      </c>
      <c r="I29" s="46"/>
      <c r="J29" s="47">
        <f>G29+H29</f>
        <v>101</v>
      </c>
      <c r="K29" s="21" t="s">
        <v>119</v>
      </c>
    </row>
    <row r="30" spans="2:11" ht="20" customHeight="1">
      <c r="B30" s="103">
        <v>5</v>
      </c>
      <c r="C30" s="104"/>
      <c r="D30" s="105" t="s">
        <v>39</v>
      </c>
      <c r="E30" s="99" t="s">
        <v>82</v>
      </c>
      <c r="F30" s="99"/>
      <c r="G30" s="16"/>
      <c r="H30" s="16">
        <v>0</v>
      </c>
      <c r="I30" s="46"/>
      <c r="J30" s="47">
        <f t="shared" ref="J30:J31" si="5">G30+H30</f>
        <v>0</v>
      </c>
      <c r="K30" s="21"/>
    </row>
    <row r="31" spans="2:11" ht="20" customHeight="1">
      <c r="B31" s="103">
        <v>6</v>
      </c>
      <c r="C31" s="104"/>
      <c r="D31" s="106"/>
      <c r="E31" s="99"/>
      <c r="F31" s="99"/>
      <c r="G31" s="16"/>
      <c r="H31" s="16">
        <v>0</v>
      </c>
      <c r="I31" s="46"/>
      <c r="J31" s="47">
        <f t="shared" si="5"/>
        <v>0</v>
      </c>
      <c r="K31" s="21"/>
    </row>
    <row r="32" spans="2:11" ht="20" customHeight="1">
      <c r="B32" s="103">
        <v>7</v>
      </c>
      <c r="C32" s="104"/>
      <c r="D32" s="107"/>
      <c r="E32" s="99"/>
      <c r="F32" s="99"/>
      <c r="G32" s="16"/>
      <c r="H32" s="16"/>
      <c r="I32" s="101"/>
      <c r="J32" s="102"/>
      <c r="K32" s="21"/>
    </row>
    <row r="33" spans="1:11" ht="20" customHeight="1">
      <c r="B33" s="92" t="s">
        <v>41</v>
      </c>
      <c r="C33" s="93"/>
      <c r="D33" s="93"/>
      <c r="E33" s="93"/>
      <c r="F33" s="94"/>
      <c r="G33" s="17">
        <f>SUM(G11:G32)</f>
        <v>4198.13</v>
      </c>
      <c r="H33" s="17">
        <f>SUM(H11:H32)</f>
        <v>214.1</v>
      </c>
      <c r="I33" s="95">
        <f>SUM(I11:J32)</f>
        <v>4412.2299999999996</v>
      </c>
      <c r="J33" s="96"/>
      <c r="K33" s="22"/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23"/>
      <c r="K34" s="7"/>
    </row>
    <row r="35" spans="1:11" ht="20" customHeight="1">
      <c r="B35" s="85" t="s">
        <v>64</v>
      </c>
      <c r="C35" s="85"/>
      <c r="D35" s="85"/>
      <c r="E35" s="85"/>
      <c r="F35" s="85"/>
      <c r="G35" s="85" t="s">
        <v>72</v>
      </c>
      <c r="H35" s="85"/>
      <c r="I35" s="85"/>
      <c r="J35" s="85"/>
      <c r="K35" s="15" t="s">
        <v>73</v>
      </c>
    </row>
    <row r="36" spans="1:11" ht="20" customHeight="1">
      <c r="B36" s="86">
        <f>H33</f>
        <v>214.1</v>
      </c>
      <c r="C36" s="86"/>
      <c r="D36" s="86"/>
      <c r="E36" s="86"/>
      <c r="F36" s="86"/>
      <c r="G36" s="86">
        <f>I33</f>
        <v>4412.2299999999996</v>
      </c>
      <c r="H36" s="86"/>
      <c r="I36" s="86"/>
      <c r="J36" s="86"/>
      <c r="K36" s="24">
        <f>SUM(B36:J36)</f>
        <v>4626.33</v>
      </c>
    </row>
    <row r="37" spans="1:11" ht="20" customHeight="1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20" customHeight="1">
      <c r="B38" s="7" t="s">
        <v>74</v>
      </c>
      <c r="C38" s="7"/>
      <c r="D38" s="7"/>
      <c r="E38" s="7"/>
      <c r="F38" s="7" t="s">
        <v>48</v>
      </c>
      <c r="G38" s="7" t="s">
        <v>75</v>
      </c>
      <c r="H38" s="7"/>
      <c r="I38" s="7"/>
      <c r="J38" s="7" t="s">
        <v>50</v>
      </c>
      <c r="K38" s="7"/>
    </row>
    <row r="41" spans="1:11" ht="17">
      <c r="A41" s="76" t="s">
        <v>76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3" spans="1:11" ht="20" customHeight="1">
      <c r="B43" s="3"/>
      <c r="C43" s="4"/>
      <c r="D43" s="5" t="s">
        <v>52</v>
      </c>
      <c r="E43" s="5"/>
      <c r="F43" s="87" t="str">
        <f>F5</f>
        <v>郭燕雷</v>
      </c>
      <c r="G43" s="87"/>
      <c r="H43" s="5" t="s">
        <v>54</v>
      </c>
      <c r="I43" s="4"/>
      <c r="J43" s="87" t="str">
        <f>J5</f>
        <v>经理</v>
      </c>
      <c r="K43" s="88"/>
    </row>
    <row r="44" spans="1:11" ht="20" customHeight="1">
      <c r="B44" s="6"/>
      <c r="C44" s="7"/>
      <c r="D44" s="8" t="s">
        <v>55</v>
      </c>
      <c r="E44" s="8"/>
      <c r="F44" s="89"/>
      <c r="G44" s="89"/>
      <c r="H44" s="8" t="s">
        <v>56</v>
      </c>
      <c r="I44" s="7"/>
      <c r="J44" s="89"/>
      <c r="K44" s="90"/>
    </row>
    <row r="45" spans="1:11" ht="20" customHeight="1">
      <c r="B45" s="6"/>
      <c r="C45" s="7"/>
      <c r="D45" s="8" t="s">
        <v>58</v>
      </c>
      <c r="E45" s="8"/>
      <c r="F45" s="89"/>
      <c r="G45" s="89"/>
      <c r="H45" s="8" t="s">
        <v>59</v>
      </c>
      <c r="I45" s="7"/>
      <c r="J45" s="91"/>
      <c r="K45" s="90"/>
    </row>
    <row r="46" spans="1:11" ht="20" customHeight="1">
      <c r="B46" s="9"/>
      <c r="C46" s="10"/>
      <c r="D46" s="11"/>
      <c r="E46" s="11"/>
      <c r="F46" s="12"/>
      <c r="G46" s="12"/>
      <c r="H46" s="11" t="s">
        <v>60</v>
      </c>
      <c r="I46" s="10"/>
      <c r="J46" s="97"/>
      <c r="K46" s="98"/>
    </row>
    <row r="47" spans="1:11" ht="20" customHeight="1"/>
    <row r="48" spans="1:11" ht="20" customHeight="1">
      <c r="B48" s="99"/>
      <c r="C48" s="99"/>
      <c r="D48" s="18" t="s">
        <v>77</v>
      </c>
      <c r="E48" s="99" t="s">
        <v>78</v>
      </c>
      <c r="F48" s="99"/>
      <c r="G48" s="16" t="s">
        <v>79</v>
      </c>
      <c r="H48" s="16" t="s">
        <v>80</v>
      </c>
      <c r="I48" s="100" t="s">
        <v>41</v>
      </c>
      <c r="J48" s="100"/>
      <c r="K48" s="25" t="s">
        <v>66</v>
      </c>
    </row>
    <row r="49" spans="2:11" ht="20" customHeight="1">
      <c r="B49" s="99">
        <v>1</v>
      </c>
      <c r="C49" s="99"/>
      <c r="D49" s="19"/>
      <c r="E49" s="99"/>
      <c r="F49" s="99"/>
      <c r="G49" s="16"/>
      <c r="H49" s="16"/>
      <c r="I49" s="101"/>
      <c r="J49" s="102"/>
      <c r="K49" s="26"/>
    </row>
    <row r="50" spans="2:11" ht="20" customHeight="1">
      <c r="B50" s="99">
        <v>2</v>
      </c>
      <c r="C50" s="99"/>
      <c r="D50" s="19"/>
      <c r="E50" s="99"/>
      <c r="F50" s="99"/>
      <c r="G50" s="16"/>
      <c r="H50" s="16"/>
      <c r="I50" s="101"/>
      <c r="J50" s="102"/>
      <c r="K50" s="26"/>
    </row>
    <row r="51" spans="2:11" ht="20" customHeight="1">
      <c r="B51" s="92" t="s">
        <v>41</v>
      </c>
      <c r="C51" s="93"/>
      <c r="D51" s="93"/>
      <c r="E51" s="93"/>
      <c r="F51" s="94"/>
      <c r="G51" s="17"/>
      <c r="H51" s="17">
        <f>SUM(H34:H50)</f>
        <v>0</v>
      </c>
      <c r="I51" s="95">
        <f>SUM(I49:J50)</f>
        <v>0</v>
      </c>
      <c r="J51" s="96"/>
      <c r="K51" s="22"/>
    </row>
    <row r="52" spans="2:11" ht="20" customHeight="1">
      <c r="B52" s="7" t="s">
        <v>74</v>
      </c>
      <c r="C52" s="7"/>
      <c r="D52" s="7"/>
      <c r="E52" s="7"/>
      <c r="F52" s="7" t="s">
        <v>48</v>
      </c>
      <c r="G52" s="7" t="s">
        <v>75</v>
      </c>
      <c r="H52" s="7"/>
      <c r="I52" s="7"/>
      <c r="J52" s="7" t="s">
        <v>50</v>
      </c>
      <c r="K52" s="7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D11:D29"/>
    <mergeCell ref="B11:C11"/>
    <mergeCell ref="B15:C15"/>
    <mergeCell ref="E23:F29"/>
    <mergeCell ref="E21:F22"/>
    <mergeCell ref="E15:F20"/>
    <mergeCell ref="E11:F14"/>
    <mergeCell ref="B32:C32"/>
    <mergeCell ref="E32:F32"/>
    <mergeCell ref="I32:J32"/>
    <mergeCell ref="B33:F33"/>
    <mergeCell ref="I33:J33"/>
    <mergeCell ref="D30:D32"/>
    <mergeCell ref="B30:C30"/>
    <mergeCell ref="E30:F30"/>
    <mergeCell ref="B31:C31"/>
    <mergeCell ref="E31:F31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</mergeCells>
  <phoneticPr fontId="12" type="noConversion"/>
  <pageMargins left="0.69930555555555596" right="0.69930555555555596" top="0.75" bottom="0.75" header="0.3" footer="0.3"/>
  <pageSetup paperSize="9" scale="7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2025-03-14T09:49:44Z</cp:lastPrinted>
  <dcterms:created xsi:type="dcterms:W3CDTF">2014-04-15T08:52:00Z</dcterms:created>
  <dcterms:modified xsi:type="dcterms:W3CDTF">2025-03-17T06:21:45Z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