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L1 报价汇总" sheetId="23" r:id="rId1"/>
    <sheet name="L2-模块报价" sheetId="30" r:id="rId2"/>
    <sheet name="L3-明细条目报价" sheetId="3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<sst xmlns="http://schemas.openxmlformats.org/spreadsheetml/2006/main" count="610" uniqueCount="208">
  <si>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</si>
  <si>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</si>
  <si>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</si>
  <si>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</si>
  <si>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</si>
  <si>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</si>
  <si>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</si>
  <si>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</si>
  <si>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</si>
  <si>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</si>
  <si>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</si>
  <si>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</si>
  <si>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</si>
  <si>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</si>
  <si>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</si>
  <si>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</si>
  <si>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</si>
  <si>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</si>
  <si>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</si>
  <si>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</si>
  <si>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</si>
  <si>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</si>
  <si>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</si>
  <si>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</si>
  <si>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</si>
  <si>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</si>
  <si>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</si>
  <si>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</si>
  <si>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</si>
  <si>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</t>
  </si>
  <si>
    <t>业务联系人</t>
  </si>
  <si>
    <t>陈卓</t>
  </si>
  <si>
    <t>联系方式</t>
  </si>
  <si>
    <t>chenzhuo12@kuaishou.com</t>
  </si>
  <si>
    <t>项目名称</t>
  </si>
  <si>
    <t>主站嘉宾接待</t>
  </si>
  <si>
    <t>采购联系人</t>
  </si>
  <si>
    <t>潘舒悦</t>
  </si>
  <si>
    <t>项目日期</t>
  </si>
  <si>
    <t>2025.11.20-11.22</t>
  </si>
  <si>
    <t>接待人数</t>
  </si>
  <si>
    <t>目的地</t>
  </si>
  <si>
    <t>快手元中心</t>
  </si>
  <si>
    <t>报价时间</t>
  </si>
  <si>
    <t>项目经理</t>
  </si>
  <si>
    <t>张菁桐</t>
  </si>
  <si>
    <t>邮箱地址</t>
  </si>
  <si>
    <t>zhangjingtong@cct.cn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</si>
  <si>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</si>
  <si>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</si>
  <si>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</si>
  <si>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</si>
  <si>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</si>
  <si>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</si>
  <si>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</si>
  <si>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</si>
  <si>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</si>
  <si>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</si>
  <si>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工作人员（非据实）</t>
  </si>
  <si>
    <t>二级报价项</t>
  </si>
  <si>
    <t>三级报价项</t>
  </si>
  <si>
    <t>四级报价项</t>
  </si>
  <si>
    <t>单位</t>
  </si>
  <si>
    <t>大交通</t>
  </si>
  <si>
    <t>机票预估总采购金额</t>
  </si>
  <si>
    <t>经济舱（境内）</t>
  </si>
  <si>
    <t>往返经济舱预估 据实结算</t>
  </si>
  <si>
    <t>人/次</t>
  </si>
  <si>
    <t>/</t>
  </si>
  <si>
    <t>商务舱</t>
  </si>
  <si>
    <t>往返商务舱预估 据实结算</t>
  </si>
  <si>
    <t>酒店住宿</t>
  </si>
  <si>
    <t>北京中关村东升科技园万丽酒店</t>
  </si>
  <si>
    <t>大床房</t>
  </si>
  <si>
    <t>20-21号入住，2间大床，预计2晚，大床房，含单早</t>
  </si>
  <si>
    <t>晚</t>
  </si>
  <si>
    <t>双床房</t>
  </si>
  <si>
    <t>20-21号入住，随行成员2双床，共2晚，含双早</t>
  </si>
  <si>
    <t>用餐</t>
  </si>
  <si>
    <t>20号用餐</t>
  </si>
  <si>
    <t>午餐</t>
  </si>
  <si>
    <t>人/顿</t>
  </si>
  <si>
    <t>晚餐</t>
  </si>
  <si>
    <t>元中心商务午餐</t>
  </si>
  <si>
    <t>21日快手园区内B1胡同小馆就餐</t>
  </si>
  <si>
    <t>元中心商务晚餐</t>
  </si>
  <si>
    <t>21号快手园区内B1胡同小馆就餐</t>
  </si>
  <si>
    <t>元中心下午茶</t>
  </si>
  <si>
    <t>KFC&amp;咖啡</t>
  </si>
  <si>
    <t>21日，按照20人次预估</t>
  </si>
  <si>
    <t>物料</t>
  </si>
  <si>
    <t>饮品</t>
  </si>
  <si>
    <t>活动间布置</t>
  </si>
  <si>
    <t>项目/次</t>
  </si>
  <si>
    <t>零食</t>
  </si>
  <si>
    <t>消毒湿纸巾，抽纸</t>
  </si>
  <si>
    <t>化妆间、活动间备品</t>
  </si>
  <si>
    <t>零食盒</t>
  </si>
  <si>
    <t>活动间布置 6个</t>
  </si>
  <si>
    <t>单价</t>
  </si>
  <si>
    <t>专票税费减免</t>
  </si>
  <si>
    <t>_</t>
  </si>
  <si>
    <t>备注（参考列举项，同等级设备均可）</t>
  </si>
  <si>
    <t>单位（车次、公里）</t>
  </si>
  <si>
    <t>单次使用
1、包含8小时100公里</t>
  </si>
  <si>
    <t>日产天籁</t>
  </si>
  <si>
    <t>5座普通小车或等同档次</t>
  </si>
  <si>
    <t>车/趟</t>
  </si>
  <si>
    <t>奥迪A6</t>
  </si>
  <si>
    <t>5座豪华小车或等同档次</t>
  </si>
  <si>
    <t>别克GL8</t>
  </si>
  <si>
    <t>7座普通商务车
或等同档次</t>
  </si>
  <si>
    <t>奔驰V系列商务车</t>
  </si>
  <si>
    <t>7座豪华商务车
或等同档次</t>
  </si>
  <si>
    <t>丰田考斯特</t>
  </si>
  <si>
    <t>15座普通小巴
或等同档次</t>
  </si>
  <si>
    <t>15座豪华小巴
或等同档次</t>
  </si>
  <si>
    <t>19-22座普通小巴
或等同档次</t>
  </si>
  <si>
    <t>19-22座豪华小巴
或等同档次</t>
  </si>
  <si>
    <t>金龙</t>
  </si>
  <si>
    <t>33座中巴
或等同档次</t>
  </si>
  <si>
    <t>37座中巴
或等同档次</t>
  </si>
  <si>
    <t>45座中巴
或等同档次</t>
  </si>
  <si>
    <t>53座中巴
或等同档次</t>
  </si>
  <si>
    <t>57座中巴
或等同档次</t>
  </si>
  <si>
    <t>包车
1、包含8小时100公里</t>
  </si>
  <si>
    <t>车次*天</t>
  </si>
  <si>
    <t>车辆超公里费</t>
  </si>
  <si>
    <t>每公里</t>
  </si>
  <si>
    <t>车辆超时间费</t>
  </si>
  <si>
    <t>每小时</t>
  </si>
  <si>
    <t>其它车辆费用</t>
  </si>
  <si>
    <t>其他</t>
  </si>
  <si>
    <t>机场VIP通道费用、高速费、停车费、油费、司机餐补&amp;住宿补贴
（不高于人员补助，凭证完整：凭证金额与补助金额取低值），据实结算</t>
  </si>
  <si>
    <t>物料（非据实）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</si>
  <si>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</si>
  <si>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</si>
  <si>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</si>
  <si>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</si>
  <si>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</si>
  <si>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</si>
  <si>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</si>
  <si>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</si>
  <si>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</si>
  <si>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</si>
  <si>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</si>
  <si>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</si>
  <si>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</si>
  <si>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</si>
  <si>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</si>
  <si>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</si>
  <si>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</si>
  <si>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</si>
  <si>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</si>
  <si>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</si>
  <si>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</si>
  <si>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</si>
  <si>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</si>
  <si>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</si>
  <si>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</si>
  <si>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</si>
  <si>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</si>
  <si>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</si>
  <si>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</si>
  <si>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</si>
  <si>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</si>
  <si>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</si>
  <si>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</si>
  <si>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</si>
  <si>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</si>
  <si>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</si>
  <si>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</si>
  <si>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</si>
  <si>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</si>
  <si>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</si>
  <si>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</si>
  <si>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</si>
  <si>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</si>
  <si>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</si>
  <si>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</si>
  <si>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</si>
  <si>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</si>
  <si>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</si>
  <si>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</si>
  <si>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</si>
  <si>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</si>
  <si>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</si>
  <si>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</si>
  <si>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</si>
  <si>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</si>
  <si>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</si>
  <si>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</si>
  <si>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</si>
  <si>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</si>
  <si>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</si>
  <si>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</si>
  <si>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</si>
  <si>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</si>
  <si>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天/人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</si>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</sst>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_-* #,##0\ _F_-;\-* #,##0\ _F_-;_-* &quot;-&quot;??\ _F_-;_-@_-"/>
  </numFmts>
  <fonts count="54"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Arial"/>
      <charset val="134"/>
    </font>
    <font>
      <sz val="10"/>
      <color theme="1"/>
      <name val="Microsoft YaHei"/>
      <charset val="134"/>
    </font>
    <font>
      <sz val="8"/>
      <color theme="1"/>
      <name val="等线"/>
      <charset val="134"/>
      <scheme val="minor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9"/>
      <name val="等线"/>
      <charset val="134"/>
      <scheme val="minor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b/>
      <sz val="12"/>
      <color theme="1"/>
      <name val="微软雅黑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u/>
      <sz val="10"/>
      <color indexed="12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4" borderId="1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5" borderId="15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42" fillId="17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50" fillId="0" borderId="0"/>
    <xf numFmtId="177" fontId="5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78" fontId="52" fillId="0" borderId="0">
      <protection locked="0"/>
    </xf>
    <xf numFmtId="0" fontId="52" fillId="0" borderId="0">
      <protection locked="0"/>
    </xf>
    <xf numFmtId="0" fontId="0" fillId="0" borderId="0">
      <alignment vertical="center"/>
    </xf>
    <xf numFmtId="0" fontId="50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/>
  </cellStyleXfs>
  <cellXfs count="135">
    <xf numFmtId="0" fontId="0" fillId="0" borderId="0" xfId="0">
      <alignment vertical="center"/>
    </xf>
    <xf numFmtId="43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178" fontId="4" fillId="3" borderId="1" xfId="53" applyFont="1" applyFill="1" applyBorder="1" applyAlignment="1" applyProtection="1">
      <alignment horizontal="left" vertical="center"/>
    </xf>
    <xf numFmtId="2" fontId="6" fillId="4" borderId="1" xfId="55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1" xfId="54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4" fillId="3" borderId="1" xfId="5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9" fillId="4" borderId="2" xfId="55" applyNumberFormat="1" applyFont="1" applyFill="1" applyBorder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 wrapText="1"/>
      <protection locked="0"/>
    </xf>
    <xf numFmtId="2" fontId="9" fillId="7" borderId="2" xfId="55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9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2" fontId="12" fillId="7" borderId="1" xfId="55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left" vertical="center"/>
    </xf>
    <xf numFmtId="0" fontId="9" fillId="0" borderId="1" xfId="0" applyFont="1" applyBorder="1" applyProtection="1">
      <alignment vertical="center"/>
      <protection locked="0"/>
    </xf>
    <xf numFmtId="43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2" fillId="7" borderId="1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3" fontId="15" fillId="0" borderId="0" xfId="1" applyFont="1" applyProtection="1">
      <alignment vertical="center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17" fillId="0" borderId="3" xfId="6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4" fontId="6" fillId="0" borderId="7" xfId="58" applyNumberFormat="1" applyFont="1" applyBorder="1" applyAlignment="1">
      <alignment horizontal="center" vertical="center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179" fontId="19" fillId="0" borderId="5" xfId="1" applyNumberFormat="1" applyFont="1" applyBorder="1" applyAlignment="1" applyProtection="1">
      <alignment horizontal="center" vertical="center"/>
      <protection locked="0"/>
    </xf>
    <xf numFmtId="179" fontId="19" fillId="0" borderId="6" xfId="1" applyNumberFormat="1" applyFont="1" applyFill="1" applyBorder="1" applyAlignment="1" applyProtection="1">
      <alignment horizontal="center" vertical="center"/>
      <protection locked="0"/>
    </xf>
    <xf numFmtId="179" fontId="19" fillId="0" borderId="5" xfId="1" applyNumberFormat="1" applyFont="1" applyFill="1" applyBorder="1" applyAlignment="1" applyProtection="1">
      <alignment horizontal="center" vertical="center"/>
      <protection locked="0"/>
    </xf>
    <xf numFmtId="14" fontId="20" fillId="0" borderId="7" xfId="58" applyNumberFormat="1" applyFont="1" applyBorder="1" applyAlignment="1">
      <alignment horizontal="center" vertical="center"/>
    </xf>
    <xf numFmtId="14" fontId="21" fillId="0" borderId="5" xfId="6" applyNumberForma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center" vertical="center"/>
    </xf>
    <xf numFmtId="43" fontId="22" fillId="9" borderId="6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43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43" fontId="14" fillId="3" borderId="1" xfId="0" applyNumberFormat="1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43" fontId="22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179" fontId="24" fillId="6" borderId="1" xfId="1" applyNumberFormat="1" applyFont="1" applyFill="1" applyBorder="1" applyAlignment="1">
      <alignment horizontal="center" vertical="center" wrapText="1"/>
    </xf>
    <xf numFmtId="179" fontId="14" fillId="6" borderId="1" xfId="1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43" fontId="14" fillId="3" borderId="1" xfId="0" applyNumberFormat="1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21" fillId="0" borderId="3" xfId="6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31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22" fillId="9" borderId="1" xfId="0" applyFont="1" applyFill="1" applyBorder="1" applyAlignment="1">
      <alignment horizontal="center" vertical="center"/>
    </xf>
    <xf numFmtId="43" fontId="22" fillId="9" borderId="1" xfId="1" applyFont="1" applyFill="1" applyBorder="1" applyProtection="1">
      <alignment vertical="center"/>
    </xf>
    <xf numFmtId="0" fontId="25" fillId="11" borderId="1" xfId="0" applyFont="1" applyFill="1" applyBorder="1" applyAlignment="1">
      <alignment horizontal="center" vertical="center"/>
    </xf>
    <xf numFmtId="43" fontId="14" fillId="6" borderId="1" xfId="1" applyFont="1" applyFill="1" applyBorder="1" applyProtection="1">
      <alignment vertical="center"/>
    </xf>
    <xf numFmtId="0" fontId="14" fillId="0" borderId="1" xfId="0" applyFont="1" applyBorder="1">
      <alignment vertical="center"/>
    </xf>
    <xf numFmtId="0" fontId="25" fillId="12" borderId="1" xfId="0" applyFont="1" applyFill="1" applyBorder="1" applyAlignment="1">
      <alignment horizontal="center" vertical="center"/>
    </xf>
    <xf numFmtId="43" fontId="14" fillId="0" borderId="1" xfId="1" applyFont="1" applyBorder="1" applyProtection="1">
      <alignment vertical="center"/>
    </xf>
    <xf numFmtId="0" fontId="25" fillId="12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43" fontId="14" fillId="6" borderId="1" xfId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6" fontId="27" fillId="9" borderId="1" xfId="2" applyFont="1" applyFill="1" applyBorder="1" applyAlignment="1" applyProtection="1">
      <alignment horizontal="center" vertical="center" wrapText="1"/>
    </xf>
    <xf numFmtId="176" fontId="27" fillId="9" borderId="1" xfId="2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>
      <alignment horizontal="center" vertical="center"/>
    </xf>
    <xf numFmtId="43" fontId="28" fillId="0" borderId="9" xfId="1" applyFont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43" fontId="29" fillId="0" borderId="1" xfId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0" xfId="0" applyFont="1">
      <alignment vertical="center"/>
    </xf>
    <xf numFmtId="0" fontId="30" fillId="9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9" fontId="26" fillId="0" borderId="1" xfId="3" applyFont="1" applyBorder="1" applyAlignment="1">
      <alignment horizontal="center" vertical="center"/>
    </xf>
    <xf numFmtId="9" fontId="26" fillId="0" borderId="0" xfId="3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Euro" xfId="50"/>
    <cellStyle name="常规 2" xfId="51"/>
    <cellStyle name="常规 2 2" xfId="52"/>
    <cellStyle name="常规 2 2 2" xfId="53"/>
    <cellStyle name="常规 2 2 3" xfId="54"/>
    <cellStyle name="常规 3" xfId="55"/>
    <cellStyle name="常规 3 2" xfId="56"/>
    <cellStyle name="超链接 2" xfId="57"/>
    <cellStyle name="样式 1" xfId="58"/>
  </cellStyles>
  <dxfs count="2">
    <dxf>
      <fill>
        <patternFill patternType="solid">
          <bgColor rgb="FFC5E0B3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enzhuo12@kuaishou.com" TargetMode="External"/><Relationship Id="rId2" Type="http://schemas.openxmlformats.org/officeDocument/2006/relationships/hyperlink" Target="mailto:renzheng03@kuaishou.com" TargetMode="External"/><Relationship Id="rId1" Type="http://schemas.openxmlformats.org/officeDocument/2006/relationships/hyperlink" Target="mailto:zhangjingto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8"/>
  <sheetViews>
    <sheetView showGridLines="0" topLeftCell="B5" workbookViewId="0">
      <selection activeCell="G9" sqref="G9"/>
    </sheetView>
  </sheetViews>
  <sheetFormatPr defaultColWidth="8.84615384615385" defaultRowHeight="16.5" outlineLevelCol="7"/>
  <cols>
    <col min="1" max="1" width="3.46153846153846" style="34" customWidth="1"/>
    <col min="2" max="2" width="15.0769230769231" style="34" customWidth="1"/>
    <col min="3" max="3" width="19" style="34" customWidth="1"/>
    <col min="4" max="4" width="15.3846153846154" style="34" customWidth="1"/>
    <col min="5" max="5" width="14.3846153846154" style="34" customWidth="1"/>
    <col min="6" max="6" width="12.1538461538462" style="34" customWidth="1"/>
    <col min="7" max="7" width="13.8461538461538" style="34" customWidth="1"/>
    <col min="8" max="8" width="22.1538461538462" style="34" customWidth="1"/>
    <col min="9" max="16384" width="8.84615384615385" style="34"/>
  </cols>
  <sheetData>
    <row r="2" ht="167.5" customHeight="1" spans="2:8">
      <c r="B2" s="112" t="s">
        <v>0</v>
      </c>
      <c r="C2" s="112"/>
      <c r="D2" s="112"/>
      <c r="E2" s="112"/>
      <c r="F2" s="112"/>
      <c r="G2" s="112"/>
      <c r="H2" s="112"/>
    </row>
    <row r="3" spans="2:8">
      <c r="B3" s="113" t="s">
        <v>1</v>
      </c>
      <c r="C3" s="113" t="s">
        <v>2</v>
      </c>
      <c r="D3" s="114" t="s">
        <v>3</v>
      </c>
      <c r="E3" s="114" t="s">
        <v>4</v>
      </c>
      <c r="F3" s="114" t="s">
        <v>5</v>
      </c>
      <c r="G3" s="114" t="s">
        <v>6</v>
      </c>
      <c r="H3" s="113" t="s">
        <v>7</v>
      </c>
    </row>
    <row r="4" spans="2:8">
      <c r="B4" s="115" t="s">
        <v>8</v>
      </c>
      <c r="C4" s="115" t="s">
        <v>9</v>
      </c>
      <c r="D4" s="115" t="s">
        <v>10</v>
      </c>
      <c r="E4" s="116">
        <f>VLOOKUP($B4,'L2-模块报价'!$A$6:$K$6,11,FALSE)</f>
        <v>8100</v>
      </c>
      <c r="F4" s="117">
        <v>1</v>
      </c>
      <c r="G4" s="116">
        <f>F4*E4</f>
        <v>8100</v>
      </c>
      <c r="H4" s="115"/>
    </row>
    <row r="5" spans="2:8">
      <c r="B5" s="115" t="s">
        <v>11</v>
      </c>
      <c r="C5" s="115" t="s">
        <v>12</v>
      </c>
      <c r="D5" s="115" t="s">
        <v>10</v>
      </c>
      <c r="E5" s="116">
        <f>VLOOKUP($B5,'L2-模块报价'!$A$12:$K$12,11,FALSE)</f>
        <v>14240</v>
      </c>
      <c r="F5" s="117">
        <v>1</v>
      </c>
      <c r="G5" s="116">
        <f>F5*E5</f>
        <v>14240</v>
      </c>
      <c r="H5" s="115"/>
    </row>
    <row r="6" spans="2:8">
      <c r="B6" s="115" t="s">
        <v>13</v>
      </c>
      <c r="C6" s="115" t="s">
        <v>14</v>
      </c>
      <c r="D6" s="115" t="s">
        <v>10</v>
      </c>
      <c r="E6" s="116">
        <f>VLOOKUP($B6,'L2-模块报价'!$A$19:$K$19,11,FALSE)</f>
        <v>66500</v>
      </c>
      <c r="F6" s="117">
        <v>1</v>
      </c>
      <c r="G6" s="116">
        <f>F6*E6</f>
        <v>66500</v>
      </c>
      <c r="H6" s="115"/>
    </row>
    <row r="7" spans="2:8">
      <c r="B7" s="115" t="s">
        <v>15</v>
      </c>
      <c r="C7" s="115" t="s">
        <v>16</v>
      </c>
      <c r="D7" s="115" t="s">
        <v>10</v>
      </c>
      <c r="E7" s="116">
        <f>VLOOKUP($B7,'L2-模块报价'!$A$34:$K$34,11,FALSE)</f>
        <v>10980.624</v>
      </c>
      <c r="F7" s="117">
        <v>1</v>
      </c>
      <c r="G7" s="116">
        <f>F7*E7</f>
        <v>10980.624</v>
      </c>
      <c r="H7" s="115"/>
    </row>
    <row r="8" spans="2:8">
      <c r="B8" s="115"/>
      <c r="C8" s="115"/>
      <c r="D8" s="115"/>
      <c r="E8" s="116"/>
      <c r="F8" s="117"/>
      <c r="G8" s="116">
        <f>F8*E8</f>
        <v>0</v>
      </c>
      <c r="H8" s="115"/>
    </row>
    <row r="9" spans="2:8">
      <c r="B9" s="118" t="s">
        <v>17</v>
      </c>
      <c r="C9" s="119"/>
      <c r="D9" s="119"/>
      <c r="E9" s="119"/>
      <c r="F9" s="120"/>
      <c r="G9" s="121">
        <f>SUM(G4:G8)</f>
        <v>99820.624</v>
      </c>
      <c r="H9" s="122"/>
    </row>
    <row r="10" spans="2:8">
      <c r="B10" s="118" t="s">
        <v>18</v>
      </c>
      <c r="C10" s="119"/>
      <c r="D10" s="119"/>
      <c r="E10" s="119"/>
      <c r="F10" s="120"/>
      <c r="G10" s="123"/>
      <c r="H10" s="123"/>
    </row>
    <row r="11" spans="2:8">
      <c r="B11" s="124"/>
      <c r="C11" s="124"/>
      <c r="D11" s="124"/>
      <c r="E11" s="124"/>
      <c r="F11" s="124"/>
      <c r="G11" s="124"/>
      <c r="H11" s="124"/>
    </row>
    <row r="12" spans="2:8">
      <c r="B12" s="125" t="s">
        <v>19</v>
      </c>
      <c r="C12" s="125"/>
      <c r="D12" s="125"/>
      <c r="E12" s="125"/>
      <c r="F12" s="124"/>
      <c r="G12" s="126"/>
      <c r="H12" s="124"/>
    </row>
    <row r="13" spans="2:8">
      <c r="B13" s="127" t="s">
        <v>20</v>
      </c>
      <c r="C13" s="127"/>
      <c r="D13" s="127" t="s">
        <v>21</v>
      </c>
      <c r="E13" s="127" t="s">
        <v>22</v>
      </c>
      <c r="F13" s="124"/>
      <c r="G13" s="126"/>
      <c r="H13" s="124"/>
    </row>
    <row r="14" spans="2:8">
      <c r="B14" s="128" t="s">
        <v>23</v>
      </c>
      <c r="C14" s="128"/>
      <c r="D14" s="129">
        <f>G9</f>
        <v>99820.624</v>
      </c>
      <c r="E14" s="130">
        <v>1</v>
      </c>
      <c r="F14" s="131"/>
      <c r="G14" s="132"/>
      <c r="H14" s="124"/>
    </row>
    <row r="15" spans="2:8">
      <c r="B15" s="128" t="s">
        <v>24</v>
      </c>
      <c r="C15" s="128"/>
      <c r="D15" s="129">
        <f>G6</f>
        <v>66500</v>
      </c>
      <c r="E15" s="133">
        <f>D15/D14</f>
        <v>0.666194993932316</v>
      </c>
      <c r="F15" s="131"/>
      <c r="G15" s="134"/>
      <c r="H15" s="124"/>
    </row>
    <row r="16" spans="2:8">
      <c r="B16" s="128" t="s">
        <v>25</v>
      </c>
      <c r="C16" s="128"/>
      <c r="D16" s="129">
        <f>D14-D15</f>
        <v>33320.624</v>
      </c>
      <c r="E16" s="133">
        <f>D16/D14</f>
        <v>0.333805006067684</v>
      </c>
      <c r="F16" s="131"/>
      <c r="G16" s="132"/>
      <c r="H16" s="124"/>
    </row>
    <row r="17" spans="2:8">
      <c r="B17" s="128" t="s">
        <v>26</v>
      </c>
      <c r="C17" s="128"/>
      <c r="D17" s="133">
        <v>1</v>
      </c>
      <c r="E17" s="133">
        <v>1</v>
      </c>
      <c r="F17" s="131"/>
      <c r="G17" s="134"/>
      <c r="H17" s="124"/>
    </row>
    <row r="18" spans="2:8">
      <c r="B18" s="128" t="s">
        <v>27</v>
      </c>
      <c r="C18" s="128"/>
      <c r="D18" s="129"/>
      <c r="E18" s="133">
        <v>0</v>
      </c>
      <c r="F18" s="131"/>
      <c r="G18" s="134"/>
      <c r="H18" s="124"/>
    </row>
  </sheetData>
  <sheetProtection autoFilter="0"/>
  <mergeCells count="10">
    <mergeCell ref="B2:H2"/>
    <mergeCell ref="B9:F9"/>
    <mergeCell ref="B10:F10"/>
    <mergeCell ref="B12:E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showGridLines="0" tabSelected="1" zoomScale="50" zoomScaleNormal="50" topLeftCell="B1" workbookViewId="0">
      <selection activeCell="E23" sqref="E23"/>
    </sheetView>
  </sheetViews>
  <sheetFormatPr defaultColWidth="8.61538461538461" defaultRowHeight="16.5"/>
  <cols>
    <col min="1" max="1" width="10.3076923076923" style="34" customWidth="1"/>
    <col min="2" max="2" width="42.2307692307692" style="34" customWidth="1"/>
    <col min="3" max="3" width="32.9230769230769" style="35" customWidth="1"/>
    <col min="4" max="4" width="40.0769230769231" style="35" customWidth="1"/>
    <col min="5" max="5" width="72.6923076923077" style="36" customWidth="1"/>
    <col min="6" max="6" width="13.1538461538462" style="35" customWidth="1"/>
    <col min="7" max="7" width="11.8461538461538" style="37" customWidth="1"/>
    <col min="8" max="8" width="20.9230769230769" style="37" customWidth="1"/>
    <col min="9" max="9" width="12.2307692307692" style="35" customWidth="1"/>
    <col min="10" max="10" width="8.84615384615385" style="35" customWidth="1"/>
    <col min="11" max="11" width="25.6153846153846" style="37" customWidth="1"/>
    <col min="12" max="12" width="25.0769230769231" style="34" customWidth="1"/>
    <col min="13" max="16384" width="8.61538461538461" style="34"/>
  </cols>
  <sheetData>
    <row r="1" s="31" customFormat="1" ht="14" spans="1:11">
      <c r="A1" s="38" t="s">
        <v>28</v>
      </c>
      <c r="B1" s="39" t="s">
        <v>29</v>
      </c>
      <c r="C1" s="40"/>
      <c r="D1" s="41"/>
      <c r="E1" s="42" t="s">
        <v>30</v>
      </c>
      <c r="F1" s="43" t="s">
        <v>31</v>
      </c>
      <c r="G1" s="40"/>
      <c r="H1" s="40"/>
      <c r="I1" s="96" t="s">
        <v>32</v>
      </c>
      <c r="J1" s="97" t="s">
        <v>33</v>
      </c>
      <c r="K1" s="98"/>
    </row>
    <row r="2" s="31" customFormat="1" ht="14" spans="1:11">
      <c r="A2" s="38" t="s">
        <v>34</v>
      </c>
      <c r="B2" s="39" t="s">
        <v>35</v>
      </c>
      <c r="C2" s="40"/>
      <c r="D2" s="40"/>
      <c r="E2" s="42" t="s">
        <v>36</v>
      </c>
      <c r="F2" s="44" t="s">
        <v>37</v>
      </c>
      <c r="G2" s="45"/>
      <c r="H2" s="46"/>
      <c r="I2" s="96" t="s">
        <v>32</v>
      </c>
      <c r="J2" s="97">
        <v>15996339305</v>
      </c>
      <c r="K2" s="98"/>
    </row>
    <row r="3" s="31" customFormat="1" ht="11.5" spans="1:11">
      <c r="A3" s="38" t="s">
        <v>38</v>
      </c>
      <c r="B3" s="47" t="s">
        <v>39</v>
      </c>
      <c r="C3" s="48" t="s">
        <v>40</v>
      </c>
      <c r="D3" s="49">
        <v>9</v>
      </c>
      <c r="E3" s="42" t="s">
        <v>41</v>
      </c>
      <c r="F3" s="50" t="s">
        <v>42</v>
      </c>
      <c r="G3" s="51"/>
      <c r="H3" s="52"/>
      <c r="I3" s="55" t="s">
        <v>43</v>
      </c>
      <c r="J3" s="99">
        <v>45965</v>
      </c>
      <c r="K3" s="100"/>
    </row>
    <row r="4" s="31" customFormat="1" ht="14" spans="1:11">
      <c r="A4" s="38" t="s">
        <v>44</v>
      </c>
      <c r="B4" s="53" t="s">
        <v>45</v>
      </c>
      <c r="C4" s="48" t="s">
        <v>46</v>
      </c>
      <c r="D4" s="54" t="s">
        <v>47</v>
      </c>
      <c r="E4" s="55" t="s">
        <v>32</v>
      </c>
      <c r="F4" s="56"/>
      <c r="G4" s="57">
        <v>13082250869</v>
      </c>
      <c r="H4" s="58"/>
      <c r="I4" s="58"/>
      <c r="J4" s="58"/>
      <c r="K4" s="100"/>
    </row>
    <row r="5" spans="1:11">
      <c r="A5" s="59" t="s">
        <v>48</v>
      </c>
      <c r="B5" s="60"/>
      <c r="C5" s="60"/>
      <c r="D5" s="61"/>
      <c r="E5" s="60"/>
      <c r="F5" s="61"/>
      <c r="G5" s="62"/>
      <c r="H5" s="62"/>
      <c r="I5" s="61"/>
      <c r="J5" s="61"/>
      <c r="K5" s="62"/>
    </row>
    <row r="6" ht="32.25" customHeight="1" spans="1:12">
      <c r="A6" s="63" t="s">
        <v>8</v>
      </c>
      <c r="B6" s="64" t="s">
        <v>9</v>
      </c>
      <c r="C6" s="64"/>
      <c r="D6" s="64"/>
      <c r="E6" s="64"/>
      <c r="F6" s="65"/>
      <c r="G6" s="66"/>
      <c r="H6" s="66"/>
      <c r="I6" s="101"/>
      <c r="J6" s="101" t="s">
        <v>49</v>
      </c>
      <c r="K6" s="102">
        <f>SUM(K8:K11)</f>
        <v>8100</v>
      </c>
      <c r="L6" s="101"/>
    </row>
    <row r="7" s="32" customFormat="1" ht="30" customHeight="1" spans="1:12">
      <c r="A7" s="67" t="s">
        <v>1</v>
      </c>
      <c r="B7" s="67" t="s">
        <v>50</v>
      </c>
      <c r="C7" s="67" t="s">
        <v>51</v>
      </c>
      <c r="D7" s="67" t="s">
        <v>52</v>
      </c>
      <c r="E7" s="68" t="s">
        <v>53</v>
      </c>
      <c r="F7" s="67" t="s">
        <v>3</v>
      </c>
      <c r="G7" s="69" t="s">
        <v>54</v>
      </c>
      <c r="H7" s="69" t="s">
        <v>55</v>
      </c>
      <c r="I7" s="69" t="s">
        <v>56</v>
      </c>
      <c r="J7" s="69" t="s">
        <v>57</v>
      </c>
      <c r="K7" s="69" t="s">
        <v>6</v>
      </c>
      <c r="L7" s="69" t="s">
        <v>7</v>
      </c>
    </row>
    <row r="8" s="32" customFormat="1" ht="30" customHeight="1" spans="1:12">
      <c r="A8" s="70">
        <v>3</v>
      </c>
      <c r="B8" s="71" t="str">
        <f>VLOOKUP($A8,'L3-明细条目报价'!$A$2:$G$109,2,FALSE)</f>
        <v>单次使用
1、包含8小时100公里</v>
      </c>
      <c r="C8" s="72" t="str">
        <f>VLOOKUP($A8,'L3-明细条目报价'!$A$2:$G$109,3,FALSE)</f>
        <v>别克GL8</v>
      </c>
      <c r="D8" s="72" t="str">
        <f>VLOOKUP($A8,'L3-明细条目报价'!$A$2:$G$109,4,FALSE)</f>
        <v>7座普通商务车
或等同档次</v>
      </c>
      <c r="E8" s="73">
        <f>VLOOKUP($A8,'L3-明细条目报价'!$A$2:$G$109,5,FALSE)</f>
        <v>0</v>
      </c>
      <c r="F8" s="72" t="str">
        <f>VLOOKUP($A8,'L3-明细条目报价'!$A$2:$G$109,6,FALSE)</f>
        <v>车/趟</v>
      </c>
      <c r="G8" s="74">
        <f>VLOOKUP($A8,'L3-明细条目报价'!$A$2:$G$109,7,FALSE)</f>
        <v>600</v>
      </c>
      <c r="H8" s="74">
        <f>VLOOKUP($A8,'L3-明细条目报价'!$A$2:$G$109,7,FALSE)</f>
        <v>600</v>
      </c>
      <c r="I8" s="103">
        <v>3</v>
      </c>
      <c r="J8" s="103">
        <v>1</v>
      </c>
      <c r="K8" s="104">
        <f>G8*I8*J8</f>
        <v>1800</v>
      </c>
      <c r="L8" s="105"/>
    </row>
    <row r="9" s="32" customFormat="1" ht="30" customHeight="1" spans="1:12">
      <c r="A9" s="72">
        <v>16</v>
      </c>
      <c r="B9" s="71" t="str">
        <f>VLOOKUP($A9,'L3-明细条目报价'!$A$2:$G$109,2,FALSE)</f>
        <v>包车
1、包含8小时100公里</v>
      </c>
      <c r="C9" s="72" t="str">
        <f>VLOOKUP($A9,'L3-明细条目报价'!$A$2:$G$109,3,FALSE)</f>
        <v>别克GL8</v>
      </c>
      <c r="D9" s="72" t="str">
        <f>VLOOKUP($A9,'L3-明细条目报价'!$A$2:$G$109,4,FALSE)</f>
        <v>7座普通商务车
或等同档次</v>
      </c>
      <c r="E9" s="73">
        <f>VLOOKUP($A9,'L3-明细条目报价'!$A$2:$G$109,5,FALSE)</f>
        <v>0</v>
      </c>
      <c r="F9" s="72" t="str">
        <f>VLOOKUP($A9,'L3-明细条目报价'!$A$2:$G$109,6,FALSE)</f>
        <v>车次*天</v>
      </c>
      <c r="G9" s="74">
        <f>VLOOKUP($A9,'L3-明细条目报价'!$A$2:$G$109,7,FALSE)</f>
        <v>800</v>
      </c>
      <c r="H9" s="74">
        <f>VLOOKUP($A9,'L3-明细条目报价'!$A$2:$G$109,7,FALSE)</f>
        <v>800</v>
      </c>
      <c r="I9" s="103">
        <v>3</v>
      </c>
      <c r="J9" s="103">
        <v>2</v>
      </c>
      <c r="K9" s="104">
        <f>G9*I9*J9</f>
        <v>4800</v>
      </c>
      <c r="L9" s="105"/>
    </row>
    <row r="10" s="32" customFormat="1" ht="30" customHeight="1" spans="1:12">
      <c r="A10" s="72">
        <v>29</v>
      </c>
      <c r="B10" s="71" t="str">
        <f>VLOOKUP($A10,'L3-明细条目报价'!$A$2:$G$109,2,FALSE)</f>
        <v>车辆超公里费</v>
      </c>
      <c r="C10" s="72" t="str">
        <f>VLOOKUP($A10,'L3-明细条目报价'!$A$2:$G$109,3,FALSE)</f>
        <v>别克GL8</v>
      </c>
      <c r="D10" s="72" t="str">
        <f>VLOOKUP($A10,'L3-明细条目报价'!$A$2:$G$109,4,FALSE)</f>
        <v>7座普通商务车
或等同档次</v>
      </c>
      <c r="E10" s="73">
        <f>VLOOKUP($A10,'L3-明细条目报价'!$A$2:$G$109,5,FALSE)</f>
        <v>0</v>
      </c>
      <c r="F10" s="72" t="str">
        <f>VLOOKUP($A10,'L3-明细条目报价'!$A$2:$G$109,6,FALSE)</f>
        <v>每公里</v>
      </c>
      <c r="G10" s="74">
        <f>VLOOKUP($A10,'L3-明细条目报价'!$A$2:$G$109,7,FALSE)</f>
        <v>5</v>
      </c>
      <c r="H10" s="74">
        <f>VLOOKUP($A10,'L3-明细条目报价'!$A$2:$G$109,7,FALSE)</f>
        <v>5</v>
      </c>
      <c r="I10" s="103">
        <v>30</v>
      </c>
      <c r="J10" s="103">
        <v>3</v>
      </c>
      <c r="K10" s="104">
        <f>G10*I10*J10</f>
        <v>450</v>
      </c>
      <c r="L10" s="105"/>
    </row>
    <row r="11" s="32" customFormat="1" ht="30" customHeight="1" spans="1:12">
      <c r="A11" s="72">
        <v>42</v>
      </c>
      <c r="B11" s="71" t="str">
        <f>VLOOKUP($A11,'L3-明细条目报价'!$A$2:$G$109,2,FALSE)</f>
        <v>车辆超时间费</v>
      </c>
      <c r="C11" s="72" t="str">
        <f>VLOOKUP($A11,'L3-明细条目报价'!$A$2:$G$109,3,FALSE)</f>
        <v>别克GL8</v>
      </c>
      <c r="D11" s="72" t="str">
        <f>VLOOKUP($A11,'L3-明细条目报价'!$A$2:$G$109,4,FALSE)</f>
        <v>7座普通商务车
或等同档次</v>
      </c>
      <c r="E11" s="73">
        <f>VLOOKUP($A11,'L3-明细条目报价'!$A$2:$G$109,5,FALSE)</f>
        <v>0</v>
      </c>
      <c r="F11" s="72" t="str">
        <f>VLOOKUP($A11,'L3-明细条目报价'!$A$2:$G$109,6,FALSE)</f>
        <v>每小时</v>
      </c>
      <c r="G11" s="74">
        <f>VLOOKUP($A11,'L3-明细条目报价'!$A$2:$G$109,7,FALSE)</f>
        <v>70</v>
      </c>
      <c r="H11" s="74">
        <f>VLOOKUP($A11,'L3-明细条目报价'!$A$2:$G$109,7,FALSE)</f>
        <v>70</v>
      </c>
      <c r="I11" s="103">
        <v>5</v>
      </c>
      <c r="J11" s="103">
        <v>3</v>
      </c>
      <c r="K11" s="104">
        <f>G11*I11*J11</f>
        <v>1050</v>
      </c>
      <c r="L11" s="105"/>
    </row>
    <row r="12" ht="32.25" customHeight="1" spans="1:12">
      <c r="A12" s="75" t="s">
        <v>11</v>
      </c>
      <c r="B12" s="63" t="s">
        <v>58</v>
      </c>
      <c r="C12" s="63"/>
      <c r="D12" s="63"/>
      <c r="E12" s="63"/>
      <c r="F12" s="63"/>
      <c r="G12" s="63"/>
      <c r="H12" s="63"/>
      <c r="I12" s="101"/>
      <c r="J12" s="101" t="s">
        <v>49</v>
      </c>
      <c r="K12" s="102">
        <f>SUM(K14:K18)</f>
        <v>14240</v>
      </c>
      <c r="L12" s="101"/>
    </row>
    <row r="13" spans="1:12">
      <c r="A13" s="76" t="s">
        <v>1</v>
      </c>
      <c r="B13" s="76" t="s">
        <v>59</v>
      </c>
      <c r="C13" s="76" t="s">
        <v>60</v>
      </c>
      <c r="D13" s="76" t="s">
        <v>61</v>
      </c>
      <c r="E13" s="77" t="s">
        <v>7</v>
      </c>
      <c r="F13" s="76" t="s">
        <v>62</v>
      </c>
      <c r="G13" s="78" t="s">
        <v>54</v>
      </c>
      <c r="H13" s="78" t="s">
        <v>55</v>
      </c>
      <c r="I13" s="78" t="s">
        <v>56</v>
      </c>
      <c r="J13" s="78" t="s">
        <v>57</v>
      </c>
      <c r="K13" s="78" t="s">
        <v>6</v>
      </c>
      <c r="L13" s="78" t="s">
        <v>7</v>
      </c>
    </row>
    <row r="14" s="32" customFormat="1" ht="19" spans="1:12">
      <c r="A14" s="72">
        <v>70</v>
      </c>
      <c r="B14" s="71" t="str">
        <f>VLOOKUP($A14,'L3-明细条目报价'!$A$2:$G$109,2,FALSE)</f>
        <v>活动现场前期运营</v>
      </c>
      <c r="C14" s="72" t="str">
        <f>VLOOKUP($A14,'L3-明细条目报价'!$A$2:$G$109,3,FALSE)</f>
        <v>/</v>
      </c>
      <c r="D14" s="72" t="str">
        <f>VLOOKUP($A14,'L3-明细条目报价'!$A$2:$G$109,4,FALSE)</f>
        <v>/</v>
      </c>
      <c r="E14" s="79" t="str">
        <f>VLOOKUP($A14,'L3-明细条目报价'!$A$2:$G$109,5,FALSE)</f>
        <v>工作时长8小时、供应商自有人员</v>
      </c>
      <c r="F14" s="72" t="str">
        <f>VLOOKUP($A14,'L3-明细条目报价'!$A$2:$G$109,6,FALSE)</f>
        <v>人/次</v>
      </c>
      <c r="G14" s="72">
        <f>VLOOKUP($A14,'L3-明细条目报价'!$A$2:$G$109,7,FALSE)</f>
        <v>1300</v>
      </c>
      <c r="H14" s="72">
        <f>VLOOKUP($A14,'L3-明细条目报价'!$A$2:$G$109,7,FALSE)</f>
        <v>1300</v>
      </c>
      <c r="I14" s="106">
        <v>1</v>
      </c>
      <c r="J14" s="103">
        <v>5</v>
      </c>
      <c r="K14" s="107">
        <f>G14*I14*J14</f>
        <v>6500</v>
      </c>
      <c r="L14" s="105"/>
    </row>
    <row r="15" s="32" customFormat="1" ht="19" spans="1:12">
      <c r="A15" s="72">
        <v>72</v>
      </c>
      <c r="B15" s="71" t="str">
        <f>VLOOKUP($A15,'L3-明细条目报价'!$A$2:$G$109,2,FALSE)</f>
        <v>活动现场执行人员</v>
      </c>
      <c r="C15" s="72" t="str">
        <f>VLOOKUP($A15,'L3-明细条目报价'!$A$2:$G$109,3,FALSE)</f>
        <v>/</v>
      </c>
      <c r="D15" s="72" t="str">
        <f>VLOOKUP($A15,'L3-明细条目报价'!$A$2:$G$109,4,FALSE)</f>
        <v>/</v>
      </c>
      <c r="E15" s="79">
        <f>VLOOKUP($A15,'L3-明细条目报价'!$A$2:$G$109,5,FALSE)</f>
        <v>0</v>
      </c>
      <c r="F15" s="72" t="str">
        <f>VLOOKUP($A15,'L3-明细条目报价'!$A$2:$G$109,6,FALSE)</f>
        <v>人/天</v>
      </c>
      <c r="G15" s="72">
        <f>VLOOKUP($A15,'L3-明细条目报价'!$A$2:$G$109,7,FALSE)</f>
        <v>700</v>
      </c>
      <c r="H15" s="72">
        <f>VLOOKUP($A15,'L3-明细条目报价'!$A$2:$G$109,7,FALSE)</f>
        <v>700</v>
      </c>
      <c r="I15" s="106">
        <v>3</v>
      </c>
      <c r="J15" s="103">
        <v>3</v>
      </c>
      <c r="K15" s="107">
        <f>G15*I15*J15</f>
        <v>6300</v>
      </c>
      <c r="L15" s="105"/>
    </row>
    <row r="16" s="32" customFormat="1" ht="38" spans="1:12">
      <c r="A16" s="72">
        <v>88</v>
      </c>
      <c r="B16" s="71" t="str">
        <f>VLOOKUP($A16,'L3-明细条目报价'!$A$2:$G$109,2,FALSE)</f>
        <v>人员补助</v>
      </c>
      <c r="C16" s="72" t="str">
        <f>VLOOKUP($A16,'L3-明细条目报价'!$A$2:$G$109,3,FALSE)</f>
        <v>餐补</v>
      </c>
      <c r="D16" s="72" t="str">
        <f>VLOOKUP($A16,'L3-明细条目报价'!$A$2:$G$109,4,FALSE)</f>
        <v>/</v>
      </c>
      <c r="E16" s="79" t="str">
        <f>VLOOKUP($A16,'L3-明细条目报价'!$A$2:$G$109,5,FALSE)</f>
        <v>每人每天80（仅供应商自有人员可以报）
凭证完整：凭证金额与补助金额取低值；</v>
      </c>
      <c r="F16" s="72" t="str">
        <f>VLOOKUP($A16,'L3-明细条目报价'!$A$2:$G$109,6,FALSE)</f>
        <v>人/天</v>
      </c>
      <c r="G16" s="72">
        <f>VLOOKUP($A16,'L3-明细条目报价'!$A$2:$G$109,7,FALSE)</f>
        <v>80</v>
      </c>
      <c r="H16" s="72">
        <f>VLOOKUP($A16,'L3-明细条目报价'!$A$2:$G$109,7,FALSE)</f>
        <v>80</v>
      </c>
      <c r="I16" s="106">
        <v>3</v>
      </c>
      <c r="J16" s="103">
        <v>3</v>
      </c>
      <c r="K16" s="107">
        <f>G16*I16*J16</f>
        <v>720</v>
      </c>
      <c r="L16" s="105"/>
    </row>
    <row r="17" s="32" customFormat="1" ht="38" spans="1:12">
      <c r="A17" s="72">
        <v>91</v>
      </c>
      <c r="B17" s="71" t="str">
        <f>VLOOKUP($A17,'L3-明细条目报价'!$A$2:$G$109,2,FALSE)</f>
        <v>人员补助</v>
      </c>
      <c r="C17" s="72" t="str">
        <f>VLOOKUP($A17,'L3-明细条目报价'!$A$2:$G$109,3,FALSE)</f>
        <v>小交通补助（打车）</v>
      </c>
      <c r="D17" s="72" t="str">
        <f>VLOOKUP($A17,'L3-明细条目报价'!$A$2:$G$109,4,FALSE)</f>
        <v>/</v>
      </c>
      <c r="E17" s="79" t="str">
        <f>VLOOKUP($A17,'L3-明细条目报价'!$A$2:$G$109,5,FALSE)</f>
        <v>30/天/人
凭证完整：凭证金额与补助金额取低值；</v>
      </c>
      <c r="F17" s="72" t="str">
        <f>VLOOKUP($A17,'L3-明细条目报价'!$A$2:$G$109,6,FALSE)</f>
        <v>天/人</v>
      </c>
      <c r="G17" s="72">
        <f>VLOOKUP($A17,'L3-明细条目报价'!$A$2:$G$109,7,FALSE)</f>
        <v>30</v>
      </c>
      <c r="H17" s="72">
        <f>VLOOKUP($A17,'L3-明细条目报价'!$A$2:$G$109,7,FALSE)</f>
        <v>30</v>
      </c>
      <c r="I17" s="106">
        <v>3</v>
      </c>
      <c r="J17" s="103">
        <v>3</v>
      </c>
      <c r="K17" s="107">
        <f>G17*I17*J17</f>
        <v>270</v>
      </c>
      <c r="L17" s="105"/>
    </row>
    <row r="18" s="32" customFormat="1" ht="38" spans="1:12">
      <c r="A18" s="72">
        <v>92</v>
      </c>
      <c r="B18" s="71" t="str">
        <f>VLOOKUP($A18,'L3-明细条目报价'!$A$2:$G$109,2,FALSE)</f>
        <v>人员补助</v>
      </c>
      <c r="C18" s="72" t="str">
        <f>VLOOKUP($A18,'L3-明细条目报价'!$A$2:$G$109,3,FALSE)</f>
        <v>超时费</v>
      </c>
      <c r="D18" s="72" t="str">
        <f>VLOOKUP($A18,'L3-明细条目报价'!$A$2:$G$109,4,FALSE)</f>
        <v>/</v>
      </c>
      <c r="E18" s="79" t="str">
        <f>VLOOKUP($A18,'L3-明细条目报价'!$A$2:$G$109,5,FALSE)</f>
        <v>50/小时
凭证完整：凭证金额与补助金额取低值；</v>
      </c>
      <c r="F18" s="72" t="str">
        <f>VLOOKUP($A18,'L3-明细条目报价'!$A$2:$G$109,6,FALSE)</f>
        <v>小时</v>
      </c>
      <c r="G18" s="72">
        <f>VLOOKUP($A18,'L3-明细条目报价'!$A$2:$G$109,7,FALSE)</f>
        <v>50</v>
      </c>
      <c r="H18" s="72">
        <f>VLOOKUP($A18,'L3-明细条目报价'!$A$2:$G$109,7,FALSE)</f>
        <v>50</v>
      </c>
      <c r="I18" s="103">
        <v>3</v>
      </c>
      <c r="J18" s="103">
        <v>3</v>
      </c>
      <c r="K18" s="107">
        <f t="shared" ref="K18" si="0">G18*I18*J18</f>
        <v>450</v>
      </c>
      <c r="L18" s="105"/>
    </row>
    <row r="19" ht="32.25" customHeight="1" spans="1:12">
      <c r="A19" s="63" t="s">
        <v>13</v>
      </c>
      <c r="B19" s="75" t="s">
        <v>14</v>
      </c>
      <c r="C19" s="64"/>
      <c r="D19" s="64"/>
      <c r="E19" s="64"/>
      <c r="F19" s="64"/>
      <c r="G19" s="80"/>
      <c r="H19" s="80"/>
      <c r="I19" s="101"/>
      <c r="J19" s="101" t="s">
        <v>49</v>
      </c>
      <c r="K19" s="102">
        <f>SUM(K21:K33)</f>
        <v>66500</v>
      </c>
      <c r="L19" s="101"/>
    </row>
    <row r="20" spans="1:12">
      <c r="A20" s="76" t="s">
        <v>1</v>
      </c>
      <c r="B20" s="76" t="s">
        <v>59</v>
      </c>
      <c r="C20" s="76" t="s">
        <v>60</v>
      </c>
      <c r="D20" s="76" t="s">
        <v>61</v>
      </c>
      <c r="E20" s="77" t="s">
        <v>7</v>
      </c>
      <c r="F20" s="76" t="s">
        <v>62</v>
      </c>
      <c r="G20" s="78" t="s">
        <v>54</v>
      </c>
      <c r="H20" s="78" t="s">
        <v>55</v>
      </c>
      <c r="I20" s="78" t="s">
        <v>56</v>
      </c>
      <c r="J20" s="78" t="s">
        <v>57</v>
      </c>
      <c r="K20" s="78" t="s">
        <v>6</v>
      </c>
      <c r="L20" s="78" t="s">
        <v>7</v>
      </c>
    </row>
    <row r="21" s="33" customFormat="1" ht="30" customHeight="1" spans="1:12">
      <c r="A21" s="81">
        <v>1</v>
      </c>
      <c r="B21" s="82" t="s">
        <v>63</v>
      </c>
      <c r="C21" s="83" t="s">
        <v>64</v>
      </c>
      <c r="D21" s="83" t="s">
        <v>65</v>
      </c>
      <c r="E21" s="84" t="s">
        <v>66</v>
      </c>
      <c r="F21" s="85" t="s">
        <v>67</v>
      </c>
      <c r="G21" s="79" t="s">
        <v>68</v>
      </c>
      <c r="H21" s="86">
        <v>1400</v>
      </c>
      <c r="I21" s="108">
        <v>6</v>
      </c>
      <c r="J21" s="109">
        <v>2</v>
      </c>
      <c r="K21" s="110">
        <f>H21*I21*J21</f>
        <v>16800</v>
      </c>
      <c r="L21" s="111"/>
    </row>
    <row r="22" s="33" customFormat="1" ht="47.5" customHeight="1" spans="1:12">
      <c r="A22" s="81">
        <v>2</v>
      </c>
      <c r="B22" s="87"/>
      <c r="C22" s="83" t="s">
        <v>64</v>
      </c>
      <c r="D22" s="83" t="s">
        <v>69</v>
      </c>
      <c r="E22" s="84" t="s">
        <v>70</v>
      </c>
      <c r="F22" s="85" t="s">
        <v>67</v>
      </c>
      <c r="G22" s="79" t="s">
        <v>68</v>
      </c>
      <c r="H22" s="86">
        <v>2800</v>
      </c>
      <c r="I22" s="108">
        <v>3</v>
      </c>
      <c r="J22" s="109">
        <v>2</v>
      </c>
      <c r="K22" s="110">
        <f>H22*I22*J22</f>
        <v>16800</v>
      </c>
      <c r="L22" s="111"/>
    </row>
    <row r="23" s="33" customFormat="1" ht="47.5" customHeight="1" spans="1:12">
      <c r="A23" s="81">
        <v>3</v>
      </c>
      <c r="B23" s="82" t="s">
        <v>71</v>
      </c>
      <c r="C23" s="83" t="s">
        <v>72</v>
      </c>
      <c r="D23" s="83" t="s">
        <v>73</v>
      </c>
      <c r="E23" s="84" t="s">
        <v>74</v>
      </c>
      <c r="F23" s="85" t="s">
        <v>75</v>
      </c>
      <c r="G23" s="79" t="s">
        <v>68</v>
      </c>
      <c r="H23" s="86">
        <v>900</v>
      </c>
      <c r="I23" s="108">
        <v>3</v>
      </c>
      <c r="J23" s="109">
        <v>2</v>
      </c>
      <c r="K23" s="110">
        <f>H23*I23*J23</f>
        <v>5400</v>
      </c>
      <c r="L23" s="111"/>
    </row>
    <row r="24" s="33" customFormat="1" ht="59" customHeight="1" spans="1:12">
      <c r="A24" s="81">
        <v>4</v>
      </c>
      <c r="B24" s="88"/>
      <c r="C24" s="83" t="s">
        <v>72</v>
      </c>
      <c r="D24" s="83" t="s">
        <v>76</v>
      </c>
      <c r="E24" s="84" t="s">
        <v>77</v>
      </c>
      <c r="F24" s="85" t="s">
        <v>75</v>
      </c>
      <c r="G24" s="79" t="s">
        <v>68</v>
      </c>
      <c r="H24" s="86">
        <v>1000</v>
      </c>
      <c r="I24" s="108">
        <v>6</v>
      </c>
      <c r="J24" s="109">
        <v>2</v>
      </c>
      <c r="K24" s="110">
        <f>H24*I24*J24</f>
        <v>12000</v>
      </c>
      <c r="L24" s="111"/>
    </row>
    <row r="25" s="33" customFormat="1" ht="19" spans="1:12">
      <c r="A25" s="81">
        <v>5</v>
      </c>
      <c r="B25" s="89" t="s">
        <v>78</v>
      </c>
      <c r="C25" s="83" t="s">
        <v>79</v>
      </c>
      <c r="D25" s="90" t="s">
        <v>80</v>
      </c>
      <c r="E25" s="91"/>
      <c r="F25" s="85" t="s">
        <v>81</v>
      </c>
      <c r="G25" s="79" t="s">
        <v>68</v>
      </c>
      <c r="H25" s="86">
        <v>200</v>
      </c>
      <c r="I25" s="108">
        <v>9</v>
      </c>
      <c r="J25" s="109">
        <v>1</v>
      </c>
      <c r="K25" s="110">
        <f t="shared" ref="K25:K28" si="1">H25*I25*J25</f>
        <v>1800</v>
      </c>
      <c r="L25" s="111"/>
    </row>
    <row r="26" s="33" customFormat="1" ht="19" spans="1:12">
      <c r="A26" s="81">
        <v>6</v>
      </c>
      <c r="B26" s="92"/>
      <c r="C26" s="83" t="s">
        <v>79</v>
      </c>
      <c r="D26" s="90" t="s">
        <v>82</v>
      </c>
      <c r="E26" s="91"/>
      <c r="F26" s="85" t="s">
        <v>81</v>
      </c>
      <c r="G26" s="79" t="s">
        <v>68</v>
      </c>
      <c r="H26" s="86">
        <v>200</v>
      </c>
      <c r="I26" s="108">
        <v>9</v>
      </c>
      <c r="J26" s="109">
        <v>1</v>
      </c>
      <c r="K26" s="110">
        <f t="shared" si="1"/>
        <v>1800</v>
      </c>
      <c r="L26" s="111"/>
    </row>
    <row r="27" s="33" customFormat="1" ht="30" customHeight="1" spans="1:12">
      <c r="A27" s="81">
        <v>7</v>
      </c>
      <c r="B27" s="92"/>
      <c r="C27" s="90" t="s">
        <v>83</v>
      </c>
      <c r="D27" s="90" t="s">
        <v>80</v>
      </c>
      <c r="E27" s="93" t="s">
        <v>84</v>
      </c>
      <c r="F27" s="85" t="s">
        <v>81</v>
      </c>
      <c r="G27" s="79" t="s">
        <v>68</v>
      </c>
      <c r="H27" s="94">
        <v>1500</v>
      </c>
      <c r="I27" s="109">
        <v>3</v>
      </c>
      <c r="J27" s="109">
        <v>1</v>
      </c>
      <c r="K27" s="110">
        <f t="shared" si="1"/>
        <v>4500</v>
      </c>
      <c r="L27" s="111"/>
    </row>
    <row r="28" s="33" customFormat="1" ht="30" customHeight="1" spans="1:12">
      <c r="A28" s="81">
        <v>8</v>
      </c>
      <c r="B28" s="92"/>
      <c r="C28" s="90" t="s">
        <v>85</v>
      </c>
      <c r="D28" s="90" t="s">
        <v>82</v>
      </c>
      <c r="E28" s="93" t="s">
        <v>86</v>
      </c>
      <c r="F28" s="85" t="s">
        <v>81</v>
      </c>
      <c r="G28" s="79" t="s">
        <v>68</v>
      </c>
      <c r="H28" s="94">
        <v>1500</v>
      </c>
      <c r="I28" s="109">
        <v>3</v>
      </c>
      <c r="J28" s="109">
        <v>1</v>
      </c>
      <c r="K28" s="110">
        <f t="shared" si="1"/>
        <v>4500</v>
      </c>
      <c r="L28" s="111"/>
    </row>
    <row r="29" s="33" customFormat="1" ht="30" customHeight="1" spans="1:12">
      <c r="A29" s="81">
        <v>9</v>
      </c>
      <c r="B29" s="95"/>
      <c r="C29" s="90" t="s">
        <v>87</v>
      </c>
      <c r="D29" s="90" t="s">
        <v>88</v>
      </c>
      <c r="E29" s="93" t="s">
        <v>89</v>
      </c>
      <c r="F29" s="85" t="s">
        <v>81</v>
      </c>
      <c r="G29" s="79" t="s">
        <v>68</v>
      </c>
      <c r="H29" s="94">
        <v>100</v>
      </c>
      <c r="I29" s="109">
        <v>20</v>
      </c>
      <c r="J29" s="109">
        <v>1</v>
      </c>
      <c r="K29" s="110">
        <f t="shared" ref="K29:K33" si="2">H29*I29*J29</f>
        <v>2000</v>
      </c>
      <c r="L29" s="111"/>
    </row>
    <row r="30" s="33" customFormat="1" ht="30" customHeight="1" spans="1:12">
      <c r="A30" s="81">
        <v>10</v>
      </c>
      <c r="B30" s="90"/>
      <c r="C30" s="89" t="s">
        <v>90</v>
      </c>
      <c r="D30" s="90" t="s">
        <v>91</v>
      </c>
      <c r="E30" s="93" t="s">
        <v>92</v>
      </c>
      <c r="F30" s="85" t="s">
        <v>93</v>
      </c>
      <c r="G30" s="79" t="s">
        <v>68</v>
      </c>
      <c r="H30" s="94">
        <v>300</v>
      </c>
      <c r="I30" s="109">
        <v>1</v>
      </c>
      <c r="J30" s="109">
        <v>1</v>
      </c>
      <c r="K30" s="110">
        <f t="shared" si="2"/>
        <v>300</v>
      </c>
      <c r="L30" s="111"/>
    </row>
    <row r="31" s="33" customFormat="1" ht="30" customHeight="1" spans="1:12">
      <c r="A31" s="81">
        <v>11</v>
      </c>
      <c r="B31" s="90"/>
      <c r="C31" s="92"/>
      <c r="D31" s="90" t="s">
        <v>94</v>
      </c>
      <c r="E31" s="93" t="s">
        <v>92</v>
      </c>
      <c r="F31" s="85" t="s">
        <v>93</v>
      </c>
      <c r="G31" s="79" t="s">
        <v>68</v>
      </c>
      <c r="H31" s="94">
        <v>500</v>
      </c>
      <c r="I31" s="109">
        <v>1</v>
      </c>
      <c r="J31" s="109">
        <v>1</v>
      </c>
      <c r="K31" s="110">
        <f t="shared" si="2"/>
        <v>500</v>
      </c>
      <c r="L31" s="111"/>
    </row>
    <row r="32" s="33" customFormat="1" ht="30" customHeight="1" spans="1:12">
      <c r="A32" s="81">
        <v>12</v>
      </c>
      <c r="B32" s="90"/>
      <c r="C32" s="92"/>
      <c r="D32" s="90" t="s">
        <v>95</v>
      </c>
      <c r="E32" s="93" t="s">
        <v>96</v>
      </c>
      <c r="F32" s="85" t="s">
        <v>93</v>
      </c>
      <c r="G32" s="79" t="s">
        <v>68</v>
      </c>
      <c r="H32" s="94">
        <v>50</v>
      </c>
      <c r="I32" s="109">
        <v>1</v>
      </c>
      <c r="J32" s="109">
        <v>1</v>
      </c>
      <c r="K32" s="110">
        <f t="shared" si="2"/>
        <v>50</v>
      </c>
      <c r="L32" s="111"/>
    </row>
    <row r="33" s="33" customFormat="1" ht="30" customHeight="1" spans="1:12">
      <c r="A33" s="81">
        <v>13</v>
      </c>
      <c r="B33" s="90"/>
      <c r="C33" s="95"/>
      <c r="D33" s="90" t="s">
        <v>97</v>
      </c>
      <c r="E33" s="93" t="s">
        <v>98</v>
      </c>
      <c r="F33" s="85" t="s">
        <v>93</v>
      </c>
      <c r="G33" s="79" t="s">
        <v>68</v>
      </c>
      <c r="H33" s="94">
        <v>50</v>
      </c>
      <c r="I33" s="109">
        <v>1</v>
      </c>
      <c r="J33" s="109">
        <v>1</v>
      </c>
      <c r="K33" s="110">
        <f t="shared" si="2"/>
        <v>50</v>
      </c>
      <c r="L33" s="111"/>
    </row>
    <row r="34" ht="32.25" customHeight="1" spans="1:12">
      <c r="A34" s="63" t="s">
        <v>15</v>
      </c>
      <c r="B34" s="75" t="s">
        <v>16</v>
      </c>
      <c r="C34" s="64"/>
      <c r="D34" s="64"/>
      <c r="E34" s="64"/>
      <c r="F34" s="64"/>
      <c r="G34" s="80"/>
      <c r="H34" s="80"/>
      <c r="I34" s="101"/>
      <c r="J34" s="101" t="s">
        <v>49</v>
      </c>
      <c r="K34" s="102">
        <f>SUM(K36:K38)</f>
        <v>10980.624</v>
      </c>
      <c r="L34" s="101"/>
    </row>
    <row r="35" spans="1:12">
      <c r="A35" s="76" t="s">
        <v>1</v>
      </c>
      <c r="B35" s="76" t="s">
        <v>59</v>
      </c>
      <c r="C35" s="76" t="s">
        <v>60</v>
      </c>
      <c r="D35" s="76" t="s">
        <v>61</v>
      </c>
      <c r="E35" s="77" t="s">
        <v>7</v>
      </c>
      <c r="F35" s="76" t="s">
        <v>62</v>
      </c>
      <c r="G35" s="78" t="s">
        <v>99</v>
      </c>
      <c r="H35" s="78"/>
      <c r="I35" s="78" t="s">
        <v>56</v>
      </c>
      <c r="J35" s="78" t="s">
        <v>57</v>
      </c>
      <c r="K35" s="78" t="s">
        <v>6</v>
      </c>
      <c r="L35" s="78" t="s">
        <v>7</v>
      </c>
    </row>
    <row r="36" s="33" customFormat="1" ht="30" customHeight="1" spans="1:12">
      <c r="A36" s="81">
        <v>93</v>
      </c>
      <c r="B36" s="71" t="str">
        <f>VLOOKUP($A36,'L3-明细条目报价'!$A$2:$G$109,2,FALSE)</f>
        <v>服务费</v>
      </c>
      <c r="C36" s="4" t="str">
        <f>VLOOKUP($A36,'L3-明细条目报价'!$A$2:$G$109,3,FALSE)</f>
        <v>/</v>
      </c>
      <c r="D36" s="90" t="str">
        <f>VLOOKUP($A36,'L3-明细条目报价'!$A$2:$G$109,4,FALSE)</f>
        <v>/</v>
      </c>
      <c r="E36" s="93">
        <f>VLOOKUP($A36,'L3-明细条目报价'!$A$2:$G$109,5,FALSE)</f>
        <v>0</v>
      </c>
      <c r="F36" s="85" t="str">
        <f>VLOOKUP($A36,'L3-明细条目报价'!$A$2:$G$109,6,FALSE)</f>
        <v>填写百分比</v>
      </c>
      <c r="G36" s="79">
        <f>VLOOKUP($A36,'L3-明细条目报价'!$A$2:$G$109,7,FALSE)</f>
        <v>0.06</v>
      </c>
      <c r="H36" s="94">
        <f>K19+K12+K6</f>
        <v>88840</v>
      </c>
      <c r="I36" s="109">
        <v>1</v>
      </c>
      <c r="J36" s="109">
        <v>1</v>
      </c>
      <c r="K36" s="110">
        <f>I36*J36*G36*H36</f>
        <v>5330.4</v>
      </c>
      <c r="L36" s="111"/>
    </row>
    <row r="37" s="33" customFormat="1" ht="30" customHeight="1" spans="1:12">
      <c r="A37" s="81">
        <v>95</v>
      </c>
      <c r="B37" s="71" t="str">
        <f>VLOOKUP($A37,'L3-明细条目报价'!$A$2:$G$109,2,FALSE)</f>
        <v>税费</v>
      </c>
      <c r="C37" s="4" t="str">
        <f>VLOOKUP($A37,'L3-明细条目报价'!$A$2:$G$109,3,FALSE)</f>
        <v>/</v>
      </c>
      <c r="D37" s="90" t="str">
        <f>VLOOKUP($A37,'L3-明细条目报价'!$A$2:$G$109,4,FALSE)</f>
        <v>/</v>
      </c>
      <c r="E37" s="93">
        <f>VLOOKUP($A37,'L3-明细条目报价'!$A$2:$G$109,5,FALSE)</f>
        <v>0</v>
      </c>
      <c r="F37" s="85" t="str">
        <f>VLOOKUP($A37,'L3-明细条目报价'!$A$2:$G$109,6,FALSE)</f>
        <v>填写税率</v>
      </c>
      <c r="G37" s="79">
        <f>VLOOKUP($A37,'L3-明细条目报价'!$A$2:$G$109,7,FALSE)</f>
        <v>0.06</v>
      </c>
      <c r="H37" s="94">
        <f>H36+K36</f>
        <v>94170.4</v>
      </c>
      <c r="I37" s="109">
        <v>1</v>
      </c>
      <c r="J37" s="109">
        <v>1</v>
      </c>
      <c r="K37" s="110">
        <f>I37*J37*G37*H37</f>
        <v>5650.224</v>
      </c>
      <c r="L37" s="111"/>
    </row>
    <row r="38" s="33" customFormat="1" ht="30" customHeight="1" spans="1:12">
      <c r="A38" s="81">
        <v>95</v>
      </c>
      <c r="B38" s="71" t="str">
        <f>VLOOKUP($A38,'L3-明细条目报价'!$A$2:$G$109,2,FALSE)</f>
        <v>税费</v>
      </c>
      <c r="C38" s="4" t="str">
        <f>VLOOKUP($A38,'L3-明细条目报价'!$A$2:$G$109,3,FALSE)</f>
        <v>/</v>
      </c>
      <c r="D38" s="90" t="str">
        <f>VLOOKUP($A38,'L3-明细条目报价'!$A$2:$G$109,4,FALSE)</f>
        <v>/</v>
      </c>
      <c r="E38" s="93" t="s">
        <v>100</v>
      </c>
      <c r="F38" s="85" t="str">
        <f>VLOOKUP($A38,'L3-明细条目报价'!$A$2:$G$109,6,FALSE)</f>
        <v>填写税率</v>
      </c>
      <c r="G38" s="79" t="s">
        <v>68</v>
      </c>
      <c r="H38" s="94" t="s">
        <v>101</v>
      </c>
      <c r="I38" s="109">
        <v>1</v>
      </c>
      <c r="J38" s="109">
        <v>1</v>
      </c>
      <c r="K38" s="110" t="s">
        <v>101</v>
      </c>
      <c r="L38" s="111"/>
    </row>
  </sheetData>
  <mergeCells count="20">
    <mergeCell ref="B1:D1"/>
    <mergeCell ref="F1:H1"/>
    <mergeCell ref="J1:K1"/>
    <mergeCell ref="B2:D2"/>
    <mergeCell ref="F2:H2"/>
    <mergeCell ref="J2:K2"/>
    <mergeCell ref="F3:H3"/>
    <mergeCell ref="J3:K3"/>
    <mergeCell ref="E4:F4"/>
    <mergeCell ref="G4:K4"/>
    <mergeCell ref="A5:K5"/>
    <mergeCell ref="B6:E6"/>
    <mergeCell ref="B12:G12"/>
    <mergeCell ref="B19:G19"/>
    <mergeCell ref="B34:G34"/>
    <mergeCell ref="B21:B22"/>
    <mergeCell ref="B23:B24"/>
    <mergeCell ref="B25:B29"/>
    <mergeCell ref="B30:B33"/>
    <mergeCell ref="C30:C33"/>
  </mergeCells>
  <conditionalFormatting sqref="F21:F22">
    <cfRule type="expression" dxfId="0" priority="5">
      <formula>IF(AND($E19&lt;&gt;"",#REF!=""),1,0)</formula>
    </cfRule>
    <cfRule type="expression" dxfId="0" priority="6">
      <formula>IF(AND(#REF!&lt;&gt;"",#REF!=""),1,0)</formula>
    </cfRule>
  </conditionalFormatting>
  <conditionalFormatting sqref="A14:H18 G21:H22 D25:D26 C27:H29 D30:H33 K33 A36:A38 D36:H38 C23:H24 A21:A33">
    <cfRule type="expression" dxfId="0" priority="35">
      <formula>IF(AND($E14&lt;&gt;"",#REF!=""),1,0)</formula>
    </cfRule>
  </conditionalFormatting>
  <conditionalFormatting sqref="B21:E21 C22:E22">
    <cfRule type="expression" dxfId="0" priority="8">
      <formula>IF(AND($E21&lt;&gt;"",#REF!=""),1,0)</formula>
    </cfRule>
  </conditionalFormatting>
  <conditionalFormatting sqref="F25:H26">
    <cfRule type="expression" dxfId="0" priority="37">
      <formula>IF(AND($D25&lt;&gt;"",#REF!=""),1,0)</formula>
    </cfRule>
  </conditionalFormatting>
  <dataValidations count="1">
    <dataValidation type="list" allowBlank="1" showInputMessage="1" showErrorMessage="1" sqref="D21">
      <formula1>"经济舱（境内）,经济舱（境外）,商务舱（境内）,商务舱（境外）,头等舱（境内）,头等舱（境外）,火车票,服务费,其他"</formula1>
    </dataValidation>
  </dataValidations>
  <hyperlinks>
    <hyperlink ref="D4" r:id="rId1" display="zhangjingtong@cct.cn" tooltip="mailto:zhangjingtong@cct.cn"/>
    <hyperlink ref="F1" r:id="rId2" display="陈卓"/>
    <hyperlink ref="J1" r:id="rId3" display="chenzhuo12@kuaishou.com"/>
  </hyperlinks>
  <pageMargins left="0.7" right="0.7" top="0.75" bottom="0.75" header="0.3" footer="0.3"/>
  <pageSetup paperSize="9" scale="3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zoomScale="50" zoomScaleNormal="50" workbookViewId="0">
      <selection activeCell="G95" sqref="G95"/>
    </sheetView>
  </sheetViews>
  <sheetFormatPr defaultColWidth="9.07692307692308" defaultRowHeight="15.5" outlineLevelCol="6"/>
  <cols>
    <col min="1" max="1" width="18.9230769230769" customWidth="1"/>
    <col min="2" max="2" width="39.4615384615385" customWidth="1"/>
    <col min="3" max="3" width="20.2307692307692" customWidth="1"/>
    <col min="4" max="4" width="30.2307692307692" customWidth="1"/>
    <col min="5" max="5" width="65.6923076923077" customWidth="1"/>
    <col min="6" max="6" width="34.5384615384615" customWidth="1"/>
    <col min="7" max="7" width="11.2307692307692" style="1" customWidth="1"/>
  </cols>
  <sheetData>
    <row r="1" ht="20" spans="1:7">
      <c r="A1" s="2" t="s">
        <v>9</v>
      </c>
      <c r="B1" s="2" t="s">
        <v>59</v>
      </c>
      <c r="C1" s="2" t="s">
        <v>60</v>
      </c>
      <c r="D1" s="2" t="s">
        <v>61</v>
      </c>
      <c r="E1" s="2" t="s">
        <v>102</v>
      </c>
      <c r="F1" s="2" t="s">
        <v>103</v>
      </c>
      <c r="G1" s="3" t="s">
        <v>99</v>
      </c>
    </row>
    <row r="2" ht="26" spans="1:7">
      <c r="A2" s="4">
        <v>1</v>
      </c>
      <c r="B2" s="5" t="s">
        <v>104</v>
      </c>
      <c r="C2" s="6" t="s">
        <v>105</v>
      </c>
      <c r="D2" s="5" t="s">
        <v>106</v>
      </c>
      <c r="E2" s="7"/>
      <c r="F2" s="6" t="s">
        <v>107</v>
      </c>
      <c r="G2" s="8">
        <v>300</v>
      </c>
    </row>
    <row r="3" ht="26" spans="1:7">
      <c r="A3" s="4">
        <v>2</v>
      </c>
      <c r="B3" s="5" t="s">
        <v>104</v>
      </c>
      <c r="C3" s="6" t="s">
        <v>108</v>
      </c>
      <c r="D3" s="5" t="s">
        <v>109</v>
      </c>
      <c r="E3" s="9"/>
      <c r="F3" s="6" t="s">
        <v>107</v>
      </c>
      <c r="G3" s="8">
        <v>500</v>
      </c>
    </row>
    <row r="4" ht="26" spans="1:7">
      <c r="A4" s="4">
        <v>3</v>
      </c>
      <c r="B4" s="5" t="s">
        <v>104</v>
      </c>
      <c r="C4" s="6" t="s">
        <v>110</v>
      </c>
      <c r="D4" s="6" t="s">
        <v>111</v>
      </c>
      <c r="E4" s="9"/>
      <c r="F4" s="6" t="s">
        <v>107</v>
      </c>
      <c r="G4" s="8">
        <v>600</v>
      </c>
    </row>
    <row r="5" ht="26" spans="1:7">
      <c r="A5" s="4">
        <v>4</v>
      </c>
      <c r="B5" s="5" t="s">
        <v>104</v>
      </c>
      <c r="C5" s="6" t="s">
        <v>112</v>
      </c>
      <c r="D5" s="6" t="s">
        <v>113</v>
      </c>
      <c r="E5" s="9"/>
      <c r="F5" s="6" t="s">
        <v>107</v>
      </c>
      <c r="G5" s="8">
        <v>850</v>
      </c>
    </row>
    <row r="6" ht="26" spans="1:7">
      <c r="A6" s="4">
        <v>5</v>
      </c>
      <c r="B6" s="5" t="s">
        <v>104</v>
      </c>
      <c r="C6" s="6" t="s">
        <v>114</v>
      </c>
      <c r="D6" s="6" t="s">
        <v>115</v>
      </c>
      <c r="E6" s="9"/>
      <c r="F6" s="6" t="s">
        <v>107</v>
      </c>
      <c r="G6" s="8">
        <v>900</v>
      </c>
    </row>
    <row r="7" ht="26" spans="1:7">
      <c r="A7" s="4">
        <v>6</v>
      </c>
      <c r="B7" s="5" t="s">
        <v>104</v>
      </c>
      <c r="C7" s="6" t="s">
        <v>114</v>
      </c>
      <c r="D7" s="6" t="s">
        <v>116</v>
      </c>
      <c r="E7" s="9"/>
      <c r="F7" s="6" t="s">
        <v>107</v>
      </c>
      <c r="G7" s="8">
        <v>900</v>
      </c>
    </row>
    <row r="8" ht="26" spans="1:7">
      <c r="A8" s="4">
        <v>7</v>
      </c>
      <c r="B8" s="5" t="s">
        <v>104</v>
      </c>
      <c r="C8" s="6" t="s">
        <v>114</v>
      </c>
      <c r="D8" s="6" t="s">
        <v>117</v>
      </c>
      <c r="E8" s="9"/>
      <c r="F8" s="6" t="s">
        <v>107</v>
      </c>
      <c r="G8" s="8">
        <v>900</v>
      </c>
    </row>
    <row r="9" ht="26" spans="1:7">
      <c r="A9" s="4">
        <v>8</v>
      </c>
      <c r="B9" s="5" t="s">
        <v>104</v>
      </c>
      <c r="C9" s="6" t="s">
        <v>114</v>
      </c>
      <c r="D9" s="6" t="s">
        <v>118</v>
      </c>
      <c r="E9" s="9"/>
      <c r="F9" s="6" t="s">
        <v>107</v>
      </c>
      <c r="G9" s="8">
        <v>900</v>
      </c>
    </row>
    <row r="10" ht="26" spans="1:7">
      <c r="A10" s="4">
        <v>9</v>
      </c>
      <c r="B10" s="5" t="s">
        <v>104</v>
      </c>
      <c r="C10" s="6" t="s">
        <v>119</v>
      </c>
      <c r="D10" s="6" t="s">
        <v>120</v>
      </c>
      <c r="E10" s="9"/>
      <c r="F10" s="6" t="s">
        <v>107</v>
      </c>
      <c r="G10" s="8">
        <v>1100</v>
      </c>
    </row>
    <row r="11" ht="26" spans="1:7">
      <c r="A11" s="4">
        <v>10</v>
      </c>
      <c r="B11" s="5" t="s">
        <v>104</v>
      </c>
      <c r="C11" s="6" t="s">
        <v>119</v>
      </c>
      <c r="D11" s="6" t="s">
        <v>121</v>
      </c>
      <c r="E11" s="9"/>
      <c r="F11" s="6" t="s">
        <v>107</v>
      </c>
      <c r="G11" s="8">
        <v>1100</v>
      </c>
    </row>
    <row r="12" ht="26" spans="1:7">
      <c r="A12" s="4">
        <v>11</v>
      </c>
      <c r="B12" s="5" t="s">
        <v>104</v>
      </c>
      <c r="C12" s="6" t="s">
        <v>119</v>
      </c>
      <c r="D12" s="6" t="s">
        <v>122</v>
      </c>
      <c r="E12" s="10"/>
      <c r="F12" s="6" t="s">
        <v>107</v>
      </c>
      <c r="G12" s="8">
        <v>1300</v>
      </c>
    </row>
    <row r="13" ht="26" spans="1:7">
      <c r="A13" s="4">
        <v>12</v>
      </c>
      <c r="B13" s="5" t="s">
        <v>104</v>
      </c>
      <c r="C13" s="6" t="s">
        <v>119</v>
      </c>
      <c r="D13" s="6" t="s">
        <v>123</v>
      </c>
      <c r="E13" s="10"/>
      <c r="F13" s="6" t="s">
        <v>107</v>
      </c>
      <c r="G13" s="8">
        <v>1300</v>
      </c>
    </row>
    <row r="14" ht="26" spans="1:7">
      <c r="A14" s="4">
        <v>13</v>
      </c>
      <c r="B14" s="5" t="s">
        <v>104</v>
      </c>
      <c r="C14" s="6" t="s">
        <v>119</v>
      </c>
      <c r="D14" s="6" t="s">
        <v>124</v>
      </c>
      <c r="E14" s="10"/>
      <c r="F14" s="6" t="s">
        <v>107</v>
      </c>
      <c r="G14" s="8">
        <v>1300</v>
      </c>
    </row>
    <row r="15" ht="26" spans="1:7">
      <c r="A15" s="4">
        <v>14</v>
      </c>
      <c r="B15" s="5" t="s">
        <v>125</v>
      </c>
      <c r="C15" s="6" t="s">
        <v>105</v>
      </c>
      <c r="D15" s="5" t="s">
        <v>106</v>
      </c>
      <c r="E15" s="10"/>
      <c r="F15" s="6" t="s">
        <v>126</v>
      </c>
      <c r="G15" s="8">
        <v>600</v>
      </c>
    </row>
    <row r="16" ht="26" spans="1:7">
      <c r="A16" s="4">
        <v>15</v>
      </c>
      <c r="B16" s="5" t="s">
        <v>125</v>
      </c>
      <c r="C16" s="6" t="s">
        <v>108</v>
      </c>
      <c r="D16" s="5" t="s">
        <v>109</v>
      </c>
      <c r="E16" s="11"/>
      <c r="F16" s="6" t="s">
        <v>126</v>
      </c>
      <c r="G16" s="8">
        <v>800</v>
      </c>
    </row>
    <row r="17" ht="26" spans="1:7">
      <c r="A17" s="4">
        <v>16</v>
      </c>
      <c r="B17" s="5" t="s">
        <v>125</v>
      </c>
      <c r="C17" s="6" t="s">
        <v>110</v>
      </c>
      <c r="D17" s="6" t="s">
        <v>111</v>
      </c>
      <c r="E17" s="11"/>
      <c r="F17" s="6" t="s">
        <v>126</v>
      </c>
      <c r="G17" s="8">
        <v>800</v>
      </c>
    </row>
    <row r="18" ht="26" spans="1:7">
      <c r="A18" s="4">
        <v>17</v>
      </c>
      <c r="B18" s="5" t="s">
        <v>125</v>
      </c>
      <c r="C18" s="6" t="s">
        <v>112</v>
      </c>
      <c r="D18" s="6" t="s">
        <v>113</v>
      </c>
      <c r="E18" s="11"/>
      <c r="F18" s="6" t="s">
        <v>126</v>
      </c>
      <c r="G18" s="8">
        <v>1000</v>
      </c>
    </row>
    <row r="19" ht="26" spans="1:7">
      <c r="A19" s="4">
        <v>18</v>
      </c>
      <c r="B19" s="5" t="s">
        <v>125</v>
      </c>
      <c r="C19" s="6" t="s">
        <v>114</v>
      </c>
      <c r="D19" s="6" t="s">
        <v>115</v>
      </c>
      <c r="E19" s="11"/>
      <c r="F19" s="6" t="s">
        <v>126</v>
      </c>
      <c r="G19" s="8">
        <v>1300</v>
      </c>
    </row>
    <row r="20" ht="26" spans="1:7">
      <c r="A20" s="4">
        <v>19</v>
      </c>
      <c r="B20" s="5" t="s">
        <v>125</v>
      </c>
      <c r="C20" s="6" t="s">
        <v>114</v>
      </c>
      <c r="D20" s="6" t="s">
        <v>116</v>
      </c>
      <c r="E20" s="9"/>
      <c r="F20" s="6" t="s">
        <v>126</v>
      </c>
      <c r="G20" s="8">
        <v>1300</v>
      </c>
    </row>
    <row r="21" ht="26" spans="1:7">
      <c r="A21" s="4">
        <v>20</v>
      </c>
      <c r="B21" s="5" t="s">
        <v>125</v>
      </c>
      <c r="C21" s="6" t="s">
        <v>114</v>
      </c>
      <c r="D21" s="6" t="s">
        <v>117</v>
      </c>
      <c r="E21" s="9"/>
      <c r="F21" s="6" t="s">
        <v>126</v>
      </c>
      <c r="G21" s="8">
        <v>1400</v>
      </c>
    </row>
    <row r="22" ht="26" spans="1:7">
      <c r="A22" s="4">
        <v>21</v>
      </c>
      <c r="B22" s="5" t="s">
        <v>125</v>
      </c>
      <c r="C22" s="6" t="s">
        <v>114</v>
      </c>
      <c r="D22" s="6" t="s">
        <v>118</v>
      </c>
      <c r="E22" s="9"/>
      <c r="F22" s="6" t="s">
        <v>126</v>
      </c>
      <c r="G22" s="8">
        <v>1500</v>
      </c>
    </row>
    <row r="23" ht="26" spans="1:7">
      <c r="A23" s="4">
        <v>22</v>
      </c>
      <c r="B23" s="5" t="s">
        <v>125</v>
      </c>
      <c r="C23" s="6" t="s">
        <v>119</v>
      </c>
      <c r="D23" s="6" t="s">
        <v>120</v>
      </c>
      <c r="E23" s="9"/>
      <c r="F23" s="6" t="s">
        <v>126</v>
      </c>
      <c r="G23" s="8">
        <v>1400</v>
      </c>
    </row>
    <row r="24" ht="26" spans="1:7">
      <c r="A24" s="4">
        <v>23</v>
      </c>
      <c r="B24" s="5" t="s">
        <v>125</v>
      </c>
      <c r="C24" s="6" t="s">
        <v>119</v>
      </c>
      <c r="D24" s="6" t="s">
        <v>121</v>
      </c>
      <c r="E24" s="9"/>
      <c r="F24" s="6" t="s">
        <v>126</v>
      </c>
      <c r="G24" s="8">
        <v>1500</v>
      </c>
    </row>
    <row r="25" ht="26" spans="1:7">
      <c r="A25" s="4">
        <v>24</v>
      </c>
      <c r="B25" s="5" t="s">
        <v>125</v>
      </c>
      <c r="C25" s="6" t="s">
        <v>119</v>
      </c>
      <c r="D25" s="6" t="s">
        <v>122</v>
      </c>
      <c r="E25" s="9"/>
      <c r="F25" s="6" t="s">
        <v>126</v>
      </c>
      <c r="G25" s="8">
        <v>2400</v>
      </c>
    </row>
    <row r="26" ht="26" spans="1:7">
      <c r="A26" s="4">
        <v>25</v>
      </c>
      <c r="B26" s="5" t="s">
        <v>125</v>
      </c>
      <c r="C26" s="6" t="s">
        <v>119</v>
      </c>
      <c r="D26" s="6" t="s">
        <v>123</v>
      </c>
      <c r="E26" s="9"/>
      <c r="F26" s="6" t="s">
        <v>126</v>
      </c>
      <c r="G26" s="8">
        <v>2200</v>
      </c>
    </row>
    <row r="27" ht="26" spans="1:7">
      <c r="A27" s="4">
        <v>26</v>
      </c>
      <c r="B27" s="5" t="s">
        <v>125</v>
      </c>
      <c r="C27" s="6" t="s">
        <v>119</v>
      </c>
      <c r="D27" s="6" t="s">
        <v>124</v>
      </c>
      <c r="E27" s="9"/>
      <c r="F27" s="6" t="s">
        <v>126</v>
      </c>
      <c r="G27" s="8">
        <v>2400</v>
      </c>
    </row>
    <row r="28" spans="1:7">
      <c r="A28" s="4">
        <v>27</v>
      </c>
      <c r="B28" s="6" t="s">
        <v>127</v>
      </c>
      <c r="C28" s="6" t="s">
        <v>105</v>
      </c>
      <c r="D28" s="5" t="s">
        <v>106</v>
      </c>
      <c r="E28" s="9"/>
      <c r="F28" s="6" t="s">
        <v>128</v>
      </c>
      <c r="G28" s="8">
        <v>5</v>
      </c>
    </row>
    <row r="29" spans="1:7">
      <c r="A29" s="4">
        <v>28</v>
      </c>
      <c r="B29" s="6" t="s">
        <v>127</v>
      </c>
      <c r="C29" s="6" t="s">
        <v>108</v>
      </c>
      <c r="D29" s="5" t="s">
        <v>109</v>
      </c>
      <c r="E29" s="9"/>
      <c r="F29" s="6" t="s">
        <v>128</v>
      </c>
      <c r="G29" s="8">
        <v>5</v>
      </c>
    </row>
    <row r="30" spans="1:7">
      <c r="A30" s="4">
        <v>29</v>
      </c>
      <c r="B30" s="6" t="s">
        <v>127</v>
      </c>
      <c r="C30" s="6" t="s">
        <v>110</v>
      </c>
      <c r="D30" s="6" t="s">
        <v>111</v>
      </c>
      <c r="E30" s="9"/>
      <c r="F30" s="6" t="s">
        <v>128</v>
      </c>
      <c r="G30" s="8">
        <v>5</v>
      </c>
    </row>
    <row r="31" spans="1:7">
      <c r="A31" s="4">
        <v>30</v>
      </c>
      <c r="B31" s="6" t="s">
        <v>127</v>
      </c>
      <c r="C31" s="6" t="s">
        <v>112</v>
      </c>
      <c r="D31" s="6" t="s">
        <v>113</v>
      </c>
      <c r="E31" s="9"/>
      <c r="F31" s="6" t="s">
        <v>128</v>
      </c>
      <c r="G31" s="8">
        <v>5</v>
      </c>
    </row>
    <row r="32" spans="1:7">
      <c r="A32" s="4">
        <v>31</v>
      </c>
      <c r="B32" s="6" t="s">
        <v>127</v>
      </c>
      <c r="C32" s="6" t="s">
        <v>114</v>
      </c>
      <c r="D32" s="6" t="s">
        <v>115</v>
      </c>
      <c r="E32" s="9"/>
      <c r="F32" s="6" t="s">
        <v>128</v>
      </c>
      <c r="G32" s="8">
        <v>5</v>
      </c>
    </row>
    <row r="33" spans="1:7">
      <c r="A33" s="4">
        <v>32</v>
      </c>
      <c r="B33" s="6" t="s">
        <v>127</v>
      </c>
      <c r="C33" s="6" t="s">
        <v>114</v>
      </c>
      <c r="D33" s="6" t="s">
        <v>116</v>
      </c>
      <c r="E33" s="9"/>
      <c r="F33" s="6" t="s">
        <v>128</v>
      </c>
      <c r="G33" s="8">
        <v>5</v>
      </c>
    </row>
    <row r="34" spans="1:7">
      <c r="A34" s="4">
        <v>33</v>
      </c>
      <c r="B34" s="6" t="s">
        <v>127</v>
      </c>
      <c r="C34" s="6" t="s">
        <v>114</v>
      </c>
      <c r="D34" s="6" t="s">
        <v>117</v>
      </c>
      <c r="E34" s="12"/>
      <c r="F34" s="6" t="s">
        <v>128</v>
      </c>
      <c r="G34" s="8">
        <v>5</v>
      </c>
    </row>
    <row r="35" spans="1:7">
      <c r="A35" s="4">
        <v>34</v>
      </c>
      <c r="B35" s="6" t="s">
        <v>127</v>
      </c>
      <c r="C35" s="6" t="s">
        <v>114</v>
      </c>
      <c r="D35" s="6" t="s">
        <v>118</v>
      </c>
      <c r="E35" s="9"/>
      <c r="F35" s="6" t="s">
        <v>128</v>
      </c>
      <c r="G35" s="8">
        <v>5</v>
      </c>
    </row>
    <row r="36" spans="1:7">
      <c r="A36" s="4">
        <v>35</v>
      </c>
      <c r="B36" s="6" t="s">
        <v>127</v>
      </c>
      <c r="C36" s="6" t="s">
        <v>119</v>
      </c>
      <c r="D36" s="6" t="s">
        <v>120</v>
      </c>
      <c r="E36" s="9"/>
      <c r="F36" s="6" t="s">
        <v>128</v>
      </c>
      <c r="G36" s="8">
        <v>5</v>
      </c>
    </row>
    <row r="37" spans="1:7">
      <c r="A37" s="4">
        <v>36</v>
      </c>
      <c r="B37" s="6" t="s">
        <v>127</v>
      </c>
      <c r="C37" s="6" t="s">
        <v>119</v>
      </c>
      <c r="D37" s="6" t="s">
        <v>121</v>
      </c>
      <c r="E37" s="9"/>
      <c r="F37" s="6" t="s">
        <v>128</v>
      </c>
      <c r="G37" s="8">
        <v>5</v>
      </c>
    </row>
    <row r="38" spans="1:7">
      <c r="A38" s="4">
        <v>37</v>
      </c>
      <c r="B38" s="6" t="s">
        <v>127</v>
      </c>
      <c r="C38" s="6" t="s">
        <v>119</v>
      </c>
      <c r="D38" s="6" t="s">
        <v>122</v>
      </c>
      <c r="E38" s="9"/>
      <c r="F38" s="6" t="s">
        <v>128</v>
      </c>
      <c r="G38" s="8">
        <v>5</v>
      </c>
    </row>
    <row r="39" spans="1:7">
      <c r="A39" s="4">
        <v>38</v>
      </c>
      <c r="B39" s="6" t="s">
        <v>127</v>
      </c>
      <c r="C39" s="6" t="s">
        <v>119</v>
      </c>
      <c r="D39" s="6" t="s">
        <v>123</v>
      </c>
      <c r="E39" s="9"/>
      <c r="F39" s="6" t="s">
        <v>128</v>
      </c>
      <c r="G39" s="8">
        <v>5</v>
      </c>
    </row>
    <row r="40" spans="1:7">
      <c r="A40" s="4">
        <v>39</v>
      </c>
      <c r="B40" s="6" t="s">
        <v>127</v>
      </c>
      <c r="C40" s="6" t="s">
        <v>119</v>
      </c>
      <c r="D40" s="6" t="s">
        <v>124</v>
      </c>
      <c r="E40" s="9"/>
      <c r="F40" s="6" t="s">
        <v>128</v>
      </c>
      <c r="G40" s="8">
        <v>5</v>
      </c>
    </row>
    <row r="41" spans="1:7">
      <c r="A41" s="4">
        <v>40</v>
      </c>
      <c r="B41" s="6" t="s">
        <v>129</v>
      </c>
      <c r="C41" s="6" t="s">
        <v>105</v>
      </c>
      <c r="D41" s="5" t="s">
        <v>106</v>
      </c>
      <c r="E41" s="9"/>
      <c r="F41" s="6" t="s">
        <v>130</v>
      </c>
      <c r="G41" s="8">
        <v>70</v>
      </c>
    </row>
    <row r="42" spans="1:7">
      <c r="A42" s="4">
        <v>41</v>
      </c>
      <c r="B42" s="6" t="s">
        <v>129</v>
      </c>
      <c r="C42" s="6" t="s">
        <v>108</v>
      </c>
      <c r="D42" s="5" t="s">
        <v>109</v>
      </c>
      <c r="E42" s="9"/>
      <c r="F42" s="6" t="s">
        <v>130</v>
      </c>
      <c r="G42" s="8">
        <v>70</v>
      </c>
    </row>
    <row r="43" spans="1:7">
      <c r="A43" s="4">
        <v>42</v>
      </c>
      <c r="B43" s="6" t="s">
        <v>129</v>
      </c>
      <c r="C43" s="6" t="s">
        <v>110</v>
      </c>
      <c r="D43" s="6" t="s">
        <v>111</v>
      </c>
      <c r="E43" s="9"/>
      <c r="F43" s="6" t="s">
        <v>130</v>
      </c>
      <c r="G43" s="8">
        <v>70</v>
      </c>
    </row>
    <row r="44" spans="1:7">
      <c r="A44" s="4">
        <v>43</v>
      </c>
      <c r="B44" s="6" t="s">
        <v>129</v>
      </c>
      <c r="C44" s="6" t="s">
        <v>112</v>
      </c>
      <c r="D44" s="6" t="s">
        <v>113</v>
      </c>
      <c r="E44" s="9"/>
      <c r="F44" s="6" t="s">
        <v>130</v>
      </c>
      <c r="G44" s="8">
        <v>70</v>
      </c>
    </row>
    <row r="45" spans="1:7">
      <c r="A45" s="4">
        <v>44</v>
      </c>
      <c r="B45" s="6" t="s">
        <v>129</v>
      </c>
      <c r="C45" s="6" t="s">
        <v>114</v>
      </c>
      <c r="D45" s="6" t="s">
        <v>115</v>
      </c>
      <c r="E45" s="9"/>
      <c r="F45" s="6" t="s">
        <v>130</v>
      </c>
      <c r="G45" s="8">
        <v>70</v>
      </c>
    </row>
    <row r="46" spans="1:7">
      <c r="A46" s="4">
        <v>45</v>
      </c>
      <c r="B46" s="6" t="s">
        <v>129</v>
      </c>
      <c r="C46" s="6" t="s">
        <v>114</v>
      </c>
      <c r="D46" s="6" t="s">
        <v>116</v>
      </c>
      <c r="E46" s="9"/>
      <c r="F46" s="6" t="s">
        <v>130</v>
      </c>
      <c r="G46" s="8">
        <v>70</v>
      </c>
    </row>
    <row r="47" spans="1:7">
      <c r="A47" s="4">
        <v>46</v>
      </c>
      <c r="B47" s="6" t="s">
        <v>129</v>
      </c>
      <c r="C47" s="6" t="s">
        <v>114</v>
      </c>
      <c r="D47" s="6" t="s">
        <v>117</v>
      </c>
      <c r="E47" s="9"/>
      <c r="F47" s="6" t="s">
        <v>130</v>
      </c>
      <c r="G47" s="8">
        <v>70</v>
      </c>
    </row>
    <row r="48" spans="1:7">
      <c r="A48" s="4">
        <v>47</v>
      </c>
      <c r="B48" s="6" t="s">
        <v>129</v>
      </c>
      <c r="C48" s="6" t="s">
        <v>114</v>
      </c>
      <c r="D48" s="6" t="s">
        <v>118</v>
      </c>
      <c r="E48" s="9"/>
      <c r="F48" s="6" t="s">
        <v>130</v>
      </c>
      <c r="G48" s="8">
        <v>70</v>
      </c>
    </row>
    <row r="49" spans="1:7">
      <c r="A49" s="4">
        <v>48</v>
      </c>
      <c r="B49" s="6" t="s">
        <v>129</v>
      </c>
      <c r="C49" s="6" t="s">
        <v>119</v>
      </c>
      <c r="D49" s="6" t="s">
        <v>120</v>
      </c>
      <c r="E49" s="13"/>
      <c r="F49" s="6" t="s">
        <v>130</v>
      </c>
      <c r="G49" s="8">
        <v>70</v>
      </c>
    </row>
    <row r="50" spans="1:7">
      <c r="A50" s="4">
        <v>49</v>
      </c>
      <c r="B50" s="6" t="s">
        <v>129</v>
      </c>
      <c r="C50" s="6" t="s">
        <v>119</v>
      </c>
      <c r="D50" s="6" t="s">
        <v>121</v>
      </c>
      <c r="E50" s="9"/>
      <c r="F50" s="6" t="s">
        <v>130</v>
      </c>
      <c r="G50" s="8">
        <v>70</v>
      </c>
    </row>
    <row r="51" spans="1:7">
      <c r="A51" s="4">
        <v>50</v>
      </c>
      <c r="B51" s="6" t="s">
        <v>129</v>
      </c>
      <c r="C51" s="6" t="s">
        <v>119</v>
      </c>
      <c r="D51" s="6" t="s">
        <v>122</v>
      </c>
      <c r="E51" s="14"/>
      <c r="F51" s="6" t="s">
        <v>130</v>
      </c>
      <c r="G51" s="8">
        <v>70</v>
      </c>
    </row>
    <row r="52" spans="1:7">
      <c r="A52" s="4">
        <v>51</v>
      </c>
      <c r="B52" s="6" t="s">
        <v>129</v>
      </c>
      <c r="C52" s="6" t="s">
        <v>119</v>
      </c>
      <c r="D52" s="6" t="s">
        <v>123</v>
      </c>
      <c r="E52" s="15"/>
      <c r="F52" s="6" t="s">
        <v>130</v>
      </c>
      <c r="G52" s="8">
        <v>70</v>
      </c>
    </row>
    <row r="53" spans="1:7">
      <c r="A53" s="4">
        <v>52</v>
      </c>
      <c r="B53" s="6" t="s">
        <v>129</v>
      </c>
      <c r="C53" s="6" t="s">
        <v>119</v>
      </c>
      <c r="D53" s="6" t="s">
        <v>124</v>
      </c>
      <c r="E53" s="9"/>
      <c r="F53" s="6" t="s">
        <v>130</v>
      </c>
      <c r="G53" s="8">
        <v>70</v>
      </c>
    </row>
    <row r="54" ht="52" spans="1:7">
      <c r="A54" s="4">
        <v>53</v>
      </c>
      <c r="B54" s="16" t="s">
        <v>131</v>
      </c>
      <c r="C54" s="6" t="s">
        <v>132</v>
      </c>
      <c r="D54" s="5" t="s">
        <v>133</v>
      </c>
      <c r="E54" s="9"/>
      <c r="F54" s="6" t="s">
        <v>68</v>
      </c>
      <c r="G54" s="17"/>
    </row>
    <row r="55" ht="20" spans="1:7">
      <c r="A55" s="2" t="s">
        <v>134</v>
      </c>
      <c r="B55" s="2" t="s">
        <v>59</v>
      </c>
      <c r="C55" s="2" t="s">
        <v>60</v>
      </c>
      <c r="D55" s="2" t="s">
        <v>61</v>
      </c>
      <c r="E55" s="2" t="s">
        <v>7</v>
      </c>
      <c r="F55" s="2" t="s">
        <v>62</v>
      </c>
      <c r="G55" s="3" t="s">
        <v>99</v>
      </c>
    </row>
    <row r="56" spans="1:7">
      <c r="A56" s="4">
        <v>54</v>
      </c>
      <c r="B56" s="6" t="s">
        <v>135</v>
      </c>
      <c r="C56" s="9" t="s">
        <v>68</v>
      </c>
      <c r="D56" s="9" t="s">
        <v>68</v>
      </c>
      <c r="E56" s="6" t="s">
        <v>136</v>
      </c>
      <c r="F56" s="6" t="s">
        <v>137</v>
      </c>
      <c r="G56" s="18">
        <v>50</v>
      </c>
    </row>
    <row r="57" spans="1:7">
      <c r="A57" s="4">
        <v>55</v>
      </c>
      <c r="B57" s="6" t="s">
        <v>138</v>
      </c>
      <c r="C57" s="9" t="s">
        <v>68</v>
      </c>
      <c r="D57" s="9" t="s">
        <v>68</v>
      </c>
      <c r="E57" s="6" t="s">
        <v>139</v>
      </c>
      <c r="F57" s="6" t="s">
        <v>137</v>
      </c>
      <c r="G57" s="18">
        <v>150</v>
      </c>
    </row>
    <row r="58" spans="1:7">
      <c r="A58" s="4">
        <v>56</v>
      </c>
      <c r="B58" s="6" t="s">
        <v>140</v>
      </c>
      <c r="C58" s="9" t="s">
        <v>68</v>
      </c>
      <c r="D58" s="9" t="s">
        <v>68</v>
      </c>
      <c r="E58" s="6" t="s">
        <v>141</v>
      </c>
      <c r="F58" s="6" t="s">
        <v>142</v>
      </c>
      <c r="G58" s="18">
        <v>10</v>
      </c>
    </row>
    <row r="59" spans="1:7">
      <c r="A59" s="4">
        <v>57</v>
      </c>
      <c r="B59" s="6" t="s">
        <v>143</v>
      </c>
      <c r="C59" s="9" t="s">
        <v>68</v>
      </c>
      <c r="D59" s="9" t="s">
        <v>68</v>
      </c>
      <c r="E59" s="6" t="s">
        <v>144</v>
      </c>
      <c r="F59" s="6" t="s">
        <v>137</v>
      </c>
      <c r="G59" s="18">
        <v>15</v>
      </c>
    </row>
    <row r="60" spans="1:7">
      <c r="A60" s="4">
        <v>58</v>
      </c>
      <c r="B60" s="6" t="s">
        <v>145</v>
      </c>
      <c r="C60" s="9" t="s">
        <v>68</v>
      </c>
      <c r="D60" s="9" t="s">
        <v>68</v>
      </c>
      <c r="E60" s="6" t="s">
        <v>146</v>
      </c>
      <c r="F60" s="6" t="s">
        <v>142</v>
      </c>
      <c r="G60" s="18">
        <v>0</v>
      </c>
    </row>
    <row r="61" spans="1:7">
      <c r="A61" s="4">
        <v>59</v>
      </c>
      <c r="B61" s="6" t="s">
        <v>147</v>
      </c>
      <c r="C61" s="9" t="s">
        <v>68</v>
      </c>
      <c r="D61" s="9" t="s">
        <v>68</v>
      </c>
      <c r="E61" s="6" t="s">
        <v>148</v>
      </c>
      <c r="F61" s="6" t="s">
        <v>137</v>
      </c>
      <c r="G61" s="18">
        <v>150</v>
      </c>
    </row>
    <row r="62" spans="1:7">
      <c r="A62" s="4">
        <v>60</v>
      </c>
      <c r="B62" s="6" t="s">
        <v>149</v>
      </c>
      <c r="C62" s="9" t="s">
        <v>68</v>
      </c>
      <c r="D62" s="9" t="s">
        <v>68</v>
      </c>
      <c r="E62" s="6" t="s">
        <v>150</v>
      </c>
      <c r="F62" s="6" t="s">
        <v>151</v>
      </c>
      <c r="G62" s="18">
        <v>80</v>
      </c>
    </row>
    <row r="63" spans="1:7">
      <c r="A63" s="4">
        <v>61</v>
      </c>
      <c r="B63" s="6" t="s">
        <v>152</v>
      </c>
      <c r="C63" s="9" t="s">
        <v>68</v>
      </c>
      <c r="D63" s="9" t="s">
        <v>68</v>
      </c>
      <c r="E63" s="19"/>
      <c r="F63" s="6" t="s">
        <v>153</v>
      </c>
      <c r="G63" s="18">
        <v>1400</v>
      </c>
    </row>
    <row r="64" spans="1:7">
      <c r="A64" s="4">
        <v>62</v>
      </c>
      <c r="B64" s="6" t="s">
        <v>154</v>
      </c>
      <c r="C64" s="9" t="s">
        <v>68</v>
      </c>
      <c r="D64" s="9" t="s">
        <v>68</v>
      </c>
      <c r="E64" s="19"/>
      <c r="F64" s="6" t="s">
        <v>153</v>
      </c>
      <c r="G64" s="18">
        <v>700</v>
      </c>
    </row>
    <row r="65" spans="1:7">
      <c r="A65" s="4">
        <v>63</v>
      </c>
      <c r="B65" s="6" t="s">
        <v>155</v>
      </c>
      <c r="C65" s="9" t="s">
        <v>68</v>
      </c>
      <c r="D65" s="9" t="s">
        <v>68</v>
      </c>
      <c r="E65" s="19"/>
      <c r="F65" s="6" t="s">
        <v>156</v>
      </c>
      <c r="G65" s="18">
        <v>3</v>
      </c>
    </row>
    <row r="66" spans="1:7">
      <c r="A66" s="4">
        <v>64</v>
      </c>
      <c r="B66" s="6" t="s">
        <v>157</v>
      </c>
      <c r="C66" s="9" t="s">
        <v>68</v>
      </c>
      <c r="D66" s="9" t="s">
        <v>68</v>
      </c>
      <c r="E66" s="19"/>
      <c r="F66" s="6" t="s">
        <v>158</v>
      </c>
      <c r="G66" s="18">
        <v>50</v>
      </c>
    </row>
    <row r="67" spans="1:7">
      <c r="A67" s="4">
        <v>65</v>
      </c>
      <c r="B67" s="6" t="s">
        <v>159</v>
      </c>
      <c r="C67" s="9" t="s">
        <v>68</v>
      </c>
      <c r="D67" s="9" t="s">
        <v>68</v>
      </c>
      <c r="E67" s="19"/>
      <c r="F67" s="6" t="s">
        <v>151</v>
      </c>
      <c r="G67" s="18">
        <v>200</v>
      </c>
    </row>
    <row r="68" spans="1:7">
      <c r="A68" s="4">
        <v>66</v>
      </c>
      <c r="B68" s="6" t="s">
        <v>160</v>
      </c>
      <c r="C68" s="9" t="s">
        <v>68</v>
      </c>
      <c r="D68" s="9" t="s">
        <v>68</v>
      </c>
      <c r="E68" s="19"/>
      <c r="F68" s="6" t="s">
        <v>161</v>
      </c>
      <c r="G68" s="18">
        <v>600</v>
      </c>
    </row>
    <row r="69" spans="1:7">
      <c r="A69" s="4">
        <v>67</v>
      </c>
      <c r="B69" s="6" t="s">
        <v>162</v>
      </c>
      <c r="C69" s="9" t="s">
        <v>68</v>
      </c>
      <c r="D69" s="9" t="s">
        <v>68</v>
      </c>
      <c r="E69" s="19"/>
      <c r="F69" s="6" t="s">
        <v>161</v>
      </c>
      <c r="G69" s="18">
        <v>550</v>
      </c>
    </row>
    <row r="70" spans="1:7">
      <c r="A70" s="4">
        <v>68</v>
      </c>
      <c r="B70" s="6" t="s">
        <v>163</v>
      </c>
      <c r="C70" s="9" t="s">
        <v>68</v>
      </c>
      <c r="D70" s="9" t="s">
        <v>68</v>
      </c>
      <c r="E70" s="19"/>
      <c r="F70" s="6" t="s">
        <v>161</v>
      </c>
      <c r="G70" s="18">
        <v>350</v>
      </c>
    </row>
    <row r="71" spans="1:7">
      <c r="A71" s="4">
        <v>69</v>
      </c>
      <c r="B71" s="6" t="s">
        <v>164</v>
      </c>
      <c r="C71" s="9" t="s">
        <v>68</v>
      </c>
      <c r="D71" s="9" t="s">
        <v>68</v>
      </c>
      <c r="E71" s="6" t="s">
        <v>165</v>
      </c>
      <c r="F71" s="6" t="s">
        <v>137</v>
      </c>
      <c r="G71" s="20">
        <v>240</v>
      </c>
    </row>
    <row r="72" ht="20" spans="1:7">
      <c r="A72" s="2" t="s">
        <v>166</v>
      </c>
      <c r="B72" s="2" t="s">
        <v>59</v>
      </c>
      <c r="C72" s="2" t="s">
        <v>60</v>
      </c>
      <c r="D72" s="2" t="s">
        <v>61</v>
      </c>
      <c r="E72" s="21" t="s">
        <v>7</v>
      </c>
      <c r="F72" s="2" t="s">
        <v>62</v>
      </c>
      <c r="G72" s="3" t="s">
        <v>99</v>
      </c>
    </row>
    <row r="73" spans="1:7">
      <c r="A73" s="4">
        <v>70</v>
      </c>
      <c r="B73" s="6" t="s">
        <v>167</v>
      </c>
      <c r="C73" s="9" t="s">
        <v>68</v>
      </c>
      <c r="D73" s="9" t="s">
        <v>68</v>
      </c>
      <c r="E73" s="22" t="s">
        <v>168</v>
      </c>
      <c r="F73" s="6" t="s">
        <v>67</v>
      </c>
      <c r="G73" s="23">
        <v>1300</v>
      </c>
    </row>
    <row r="74" spans="1:7">
      <c r="A74" s="4">
        <v>71</v>
      </c>
      <c r="B74" s="6" t="s">
        <v>169</v>
      </c>
      <c r="C74" s="9" t="s">
        <v>68</v>
      </c>
      <c r="D74" s="9" t="s">
        <v>68</v>
      </c>
      <c r="E74" s="22"/>
      <c r="F74" s="6" t="s">
        <v>170</v>
      </c>
      <c r="G74" s="23">
        <v>800</v>
      </c>
    </row>
    <row r="75" spans="1:7">
      <c r="A75" s="4">
        <v>72</v>
      </c>
      <c r="B75" s="6" t="s">
        <v>171</v>
      </c>
      <c r="C75" s="9" t="s">
        <v>68</v>
      </c>
      <c r="D75" s="9" t="s">
        <v>68</v>
      </c>
      <c r="E75" s="22"/>
      <c r="F75" s="6" t="s">
        <v>170</v>
      </c>
      <c r="G75" s="23">
        <v>700</v>
      </c>
    </row>
    <row r="76" spans="1:7">
      <c r="A76" s="4">
        <v>73</v>
      </c>
      <c r="B76" s="6" t="s">
        <v>172</v>
      </c>
      <c r="C76" s="9" t="s">
        <v>68</v>
      </c>
      <c r="D76" s="9" t="s">
        <v>68</v>
      </c>
      <c r="E76" s="22"/>
      <c r="F76" s="6" t="s">
        <v>170</v>
      </c>
      <c r="G76" s="23">
        <v>1000</v>
      </c>
    </row>
    <row r="77" spans="1:7">
      <c r="A77" s="4">
        <v>74</v>
      </c>
      <c r="B77" s="6" t="s">
        <v>173</v>
      </c>
      <c r="C77" s="9" t="s">
        <v>68</v>
      </c>
      <c r="D77" s="9" t="s">
        <v>68</v>
      </c>
      <c r="E77" s="22" t="s">
        <v>174</v>
      </c>
      <c r="F77" s="6" t="s">
        <v>170</v>
      </c>
      <c r="G77" s="23">
        <v>1000</v>
      </c>
    </row>
    <row r="78" spans="1:7">
      <c r="A78" s="4">
        <v>75</v>
      </c>
      <c r="B78" s="6" t="s">
        <v>175</v>
      </c>
      <c r="C78" s="9" t="s">
        <v>68</v>
      </c>
      <c r="D78" s="9" t="s">
        <v>68</v>
      </c>
      <c r="E78" s="22"/>
      <c r="F78" s="6" t="s">
        <v>170</v>
      </c>
      <c r="G78" s="23">
        <v>1200</v>
      </c>
    </row>
    <row r="79" spans="1:7">
      <c r="A79" s="4">
        <v>76</v>
      </c>
      <c r="B79" s="6" t="s">
        <v>176</v>
      </c>
      <c r="C79" s="9" t="s">
        <v>68</v>
      </c>
      <c r="D79" s="9" t="s">
        <v>68</v>
      </c>
      <c r="E79" s="22"/>
      <c r="F79" s="6" t="s">
        <v>170</v>
      </c>
      <c r="G79" s="23">
        <v>1500</v>
      </c>
    </row>
    <row r="80" spans="1:7">
      <c r="A80" s="4">
        <v>77</v>
      </c>
      <c r="B80" s="6" t="s">
        <v>177</v>
      </c>
      <c r="C80" s="9" t="s">
        <v>68</v>
      </c>
      <c r="D80" s="9" t="s">
        <v>68</v>
      </c>
      <c r="E80" s="22"/>
      <c r="F80" s="6" t="s">
        <v>170</v>
      </c>
      <c r="G80" s="23">
        <v>3500</v>
      </c>
    </row>
    <row r="81" spans="1:7">
      <c r="A81" s="4">
        <v>78</v>
      </c>
      <c r="B81" s="6" t="s">
        <v>178</v>
      </c>
      <c r="C81" s="9" t="s">
        <v>68</v>
      </c>
      <c r="D81" s="9" t="s">
        <v>68</v>
      </c>
      <c r="E81" s="22"/>
      <c r="F81" s="6" t="s">
        <v>170</v>
      </c>
      <c r="G81" s="23">
        <v>550</v>
      </c>
    </row>
    <row r="82" spans="1:7">
      <c r="A82" s="4">
        <v>79</v>
      </c>
      <c r="B82" s="6" t="s">
        <v>179</v>
      </c>
      <c r="C82" s="9" t="s">
        <v>68</v>
      </c>
      <c r="D82" s="9" t="s">
        <v>68</v>
      </c>
      <c r="E82" s="22"/>
      <c r="F82" s="6" t="s">
        <v>170</v>
      </c>
      <c r="G82" s="23">
        <v>1200</v>
      </c>
    </row>
    <row r="83" spans="1:7">
      <c r="A83" s="4">
        <v>80</v>
      </c>
      <c r="B83" s="6" t="s">
        <v>180</v>
      </c>
      <c r="C83" s="9" t="s">
        <v>68</v>
      </c>
      <c r="D83" s="9" t="s">
        <v>68</v>
      </c>
      <c r="E83" s="22"/>
      <c r="F83" s="6" t="s">
        <v>170</v>
      </c>
      <c r="G83" s="23">
        <v>1500</v>
      </c>
    </row>
    <row r="84" spans="1:7">
      <c r="A84" s="4">
        <v>81</v>
      </c>
      <c r="B84" s="6" t="s">
        <v>181</v>
      </c>
      <c r="C84" s="9" t="s">
        <v>68</v>
      </c>
      <c r="D84" s="9" t="s">
        <v>68</v>
      </c>
      <c r="E84" s="22"/>
      <c r="F84" s="6" t="s">
        <v>170</v>
      </c>
      <c r="G84" s="23">
        <v>3500</v>
      </c>
    </row>
    <row r="85" spans="1:7">
      <c r="A85" s="4">
        <v>82</v>
      </c>
      <c r="B85" s="6" t="s">
        <v>182</v>
      </c>
      <c r="C85" s="9" t="s">
        <v>68</v>
      </c>
      <c r="D85" s="9" t="s">
        <v>68</v>
      </c>
      <c r="E85" s="22"/>
      <c r="F85" s="6" t="s">
        <v>170</v>
      </c>
      <c r="G85" s="23">
        <v>550</v>
      </c>
    </row>
    <row r="86" spans="1:7">
      <c r="A86" s="4">
        <v>83</v>
      </c>
      <c r="B86" s="6" t="s">
        <v>183</v>
      </c>
      <c r="C86" s="9" t="s">
        <v>68</v>
      </c>
      <c r="D86" s="9" t="s">
        <v>68</v>
      </c>
      <c r="E86" s="22"/>
      <c r="F86" s="6" t="s">
        <v>170</v>
      </c>
      <c r="G86" s="23">
        <v>1200</v>
      </c>
    </row>
    <row r="87" spans="1:7">
      <c r="A87" s="4">
        <v>84</v>
      </c>
      <c r="B87" s="6" t="s">
        <v>184</v>
      </c>
      <c r="C87" s="9" t="s">
        <v>68</v>
      </c>
      <c r="D87" s="9" t="s">
        <v>68</v>
      </c>
      <c r="E87" s="22"/>
      <c r="F87" s="6" t="s">
        <v>170</v>
      </c>
      <c r="G87" s="23">
        <v>1500</v>
      </c>
    </row>
    <row r="88" spans="1:7">
      <c r="A88" s="4">
        <v>85</v>
      </c>
      <c r="B88" s="6" t="s">
        <v>185</v>
      </c>
      <c r="C88" s="9" t="s">
        <v>68</v>
      </c>
      <c r="D88" s="9" t="s">
        <v>68</v>
      </c>
      <c r="E88" s="22"/>
      <c r="F88" s="6" t="s">
        <v>170</v>
      </c>
      <c r="G88" s="23">
        <v>3500</v>
      </c>
    </row>
    <row r="89" spans="1:7">
      <c r="A89" s="4">
        <v>86</v>
      </c>
      <c r="B89" s="6" t="s">
        <v>186</v>
      </c>
      <c r="C89" s="9" t="s">
        <v>68</v>
      </c>
      <c r="D89" s="9" t="s">
        <v>68</v>
      </c>
      <c r="E89" s="22"/>
      <c r="F89" s="6" t="s">
        <v>170</v>
      </c>
      <c r="G89" s="23">
        <v>550</v>
      </c>
    </row>
    <row r="90" spans="1:7">
      <c r="A90" s="4">
        <v>87</v>
      </c>
      <c r="B90" s="6" t="s">
        <v>187</v>
      </c>
      <c r="C90" s="9" t="s">
        <v>68</v>
      </c>
      <c r="D90" s="9" t="s">
        <v>68</v>
      </c>
      <c r="E90" s="22"/>
      <c r="F90" s="6" t="s">
        <v>170</v>
      </c>
      <c r="G90" s="23">
        <v>550</v>
      </c>
    </row>
    <row r="91" ht="26" spans="1:7">
      <c r="A91" s="4">
        <v>88</v>
      </c>
      <c r="B91" s="6" t="s">
        <v>188</v>
      </c>
      <c r="C91" s="6" t="s">
        <v>189</v>
      </c>
      <c r="D91" s="9" t="s">
        <v>68</v>
      </c>
      <c r="E91" s="24" t="s">
        <v>190</v>
      </c>
      <c r="F91" s="6" t="s">
        <v>170</v>
      </c>
      <c r="G91" s="25">
        <v>80</v>
      </c>
    </row>
    <row r="92" spans="1:7">
      <c r="A92" s="4">
        <v>89</v>
      </c>
      <c r="B92" s="6" t="s">
        <v>188</v>
      </c>
      <c r="C92" s="6" t="s">
        <v>191</v>
      </c>
      <c r="D92" s="9" t="s">
        <v>68</v>
      </c>
      <c r="E92" s="24" t="s">
        <v>192</v>
      </c>
      <c r="F92" s="6"/>
      <c r="G92" s="25"/>
    </row>
    <row r="93" ht="26" spans="1:7">
      <c r="A93" s="4">
        <v>90</v>
      </c>
      <c r="B93" s="6" t="s">
        <v>188</v>
      </c>
      <c r="C93" s="6" t="s">
        <v>193</v>
      </c>
      <c r="D93" s="9" t="s">
        <v>68</v>
      </c>
      <c r="E93" s="24" t="s">
        <v>194</v>
      </c>
      <c r="F93" s="6" t="s">
        <v>195</v>
      </c>
      <c r="G93" s="25">
        <v>350</v>
      </c>
    </row>
    <row r="94" ht="26" spans="1:7">
      <c r="A94" s="4">
        <v>91</v>
      </c>
      <c r="B94" s="6" t="s">
        <v>188</v>
      </c>
      <c r="C94" s="6" t="s">
        <v>196</v>
      </c>
      <c r="D94" s="9" t="s">
        <v>68</v>
      </c>
      <c r="E94" s="24" t="s">
        <v>197</v>
      </c>
      <c r="F94" s="6" t="s">
        <v>198</v>
      </c>
      <c r="G94" s="25">
        <v>30</v>
      </c>
    </row>
    <row r="95" ht="26" spans="1:7">
      <c r="A95" s="4">
        <v>92</v>
      </c>
      <c r="B95" s="6" t="s">
        <v>188</v>
      </c>
      <c r="C95" s="6" t="s">
        <v>199</v>
      </c>
      <c r="D95" s="9" t="s">
        <v>68</v>
      </c>
      <c r="E95" s="24" t="s">
        <v>200</v>
      </c>
      <c r="F95" s="6" t="s">
        <v>201</v>
      </c>
      <c r="G95" s="25">
        <v>50</v>
      </c>
    </row>
    <row r="96" ht="20" spans="1:7">
      <c r="A96" s="2" t="s">
        <v>14</v>
      </c>
      <c r="B96" s="2" t="s">
        <v>59</v>
      </c>
      <c r="C96" s="2" t="s">
        <v>60</v>
      </c>
      <c r="D96" s="2" t="s">
        <v>61</v>
      </c>
      <c r="E96" s="21" t="s">
        <v>7</v>
      </c>
      <c r="F96" s="2" t="s">
        <v>62</v>
      </c>
      <c r="G96" s="3" t="s">
        <v>99</v>
      </c>
    </row>
    <row r="97" spans="1:7">
      <c r="A97" s="4"/>
      <c r="B97" s="9"/>
      <c r="C97" s="26"/>
      <c r="D97" s="9"/>
      <c r="E97" s="27"/>
      <c r="F97" s="28"/>
      <c r="G97" s="29"/>
    </row>
    <row r="98" spans="1:7">
      <c r="A98" s="4"/>
      <c r="B98" s="9"/>
      <c r="C98" s="26"/>
      <c r="D98" s="9"/>
      <c r="E98" s="27"/>
      <c r="F98" s="28"/>
      <c r="G98" s="29"/>
    </row>
    <row r="99" spans="1:7">
      <c r="A99" s="4"/>
      <c r="B99" s="9"/>
      <c r="C99" s="26"/>
      <c r="D99" s="9"/>
      <c r="E99" s="27"/>
      <c r="F99" s="28"/>
      <c r="G99" s="29"/>
    </row>
    <row r="100" spans="1:7">
      <c r="A100" s="4"/>
      <c r="B100" s="9"/>
      <c r="C100" s="26"/>
      <c r="D100" s="9"/>
      <c r="E100" s="27"/>
      <c r="F100" s="28"/>
      <c r="G100" s="29"/>
    </row>
    <row r="101" spans="1:7">
      <c r="A101" s="4"/>
      <c r="B101" s="9"/>
      <c r="C101" s="26"/>
      <c r="D101" s="9"/>
      <c r="E101" s="27"/>
      <c r="F101" s="28"/>
      <c r="G101" s="29"/>
    </row>
    <row r="102" spans="1:7">
      <c r="A102" s="4"/>
      <c r="B102" s="9"/>
      <c r="C102" s="26"/>
      <c r="D102" s="9"/>
      <c r="E102" s="27"/>
      <c r="F102" s="28"/>
      <c r="G102" s="29"/>
    </row>
    <row r="103" spans="1:7">
      <c r="A103" s="4"/>
      <c r="B103" s="9"/>
      <c r="C103" s="26"/>
      <c r="D103" s="9"/>
      <c r="E103" s="27"/>
      <c r="F103" s="28"/>
      <c r="G103" s="29"/>
    </row>
    <row r="104" spans="1:7">
      <c r="A104" s="4"/>
      <c r="B104" s="9"/>
      <c r="C104" s="26"/>
      <c r="D104" s="9"/>
      <c r="E104" s="27"/>
      <c r="F104" s="28"/>
      <c r="G104" s="29"/>
    </row>
    <row r="105" spans="1:7">
      <c r="A105" s="4"/>
      <c r="B105" s="9"/>
      <c r="C105" s="26"/>
      <c r="D105" s="9"/>
      <c r="E105" s="27"/>
      <c r="F105" s="28"/>
      <c r="G105" s="29"/>
    </row>
    <row r="106" ht="20" spans="1:7">
      <c r="A106" s="2" t="s">
        <v>16</v>
      </c>
      <c r="B106" s="2" t="s">
        <v>59</v>
      </c>
      <c r="C106" s="2" t="s">
        <v>60</v>
      </c>
      <c r="D106" s="2" t="s">
        <v>61</v>
      </c>
      <c r="E106" s="2" t="s">
        <v>7</v>
      </c>
      <c r="F106" s="2" t="s">
        <v>62</v>
      </c>
      <c r="G106" s="3" t="s">
        <v>99</v>
      </c>
    </row>
    <row r="107" spans="1:7">
      <c r="A107" s="4">
        <v>93</v>
      </c>
      <c r="B107" s="6" t="s">
        <v>202</v>
      </c>
      <c r="C107" s="9" t="s">
        <v>68</v>
      </c>
      <c r="D107" s="9" t="s">
        <v>68</v>
      </c>
      <c r="E107" s="9"/>
      <c r="F107" s="4" t="s">
        <v>203</v>
      </c>
      <c r="G107" s="30">
        <v>0.06</v>
      </c>
    </row>
    <row r="108" spans="1:7">
      <c r="A108" s="4">
        <v>94</v>
      </c>
      <c r="B108" s="6" t="s">
        <v>204</v>
      </c>
      <c r="C108" s="9" t="s">
        <v>68</v>
      </c>
      <c r="D108" s="9" t="s">
        <v>68</v>
      </c>
      <c r="E108" s="9" t="s">
        <v>205</v>
      </c>
      <c r="F108" s="4" t="s">
        <v>203</v>
      </c>
      <c r="G108" s="30">
        <v>0.1</v>
      </c>
    </row>
    <row r="109" spans="1:7">
      <c r="A109" s="4">
        <v>95</v>
      </c>
      <c r="B109" s="6" t="s">
        <v>206</v>
      </c>
      <c r="C109" s="9" t="s">
        <v>68</v>
      </c>
      <c r="D109" s="9" t="s">
        <v>68</v>
      </c>
      <c r="E109" s="9"/>
      <c r="F109" s="4" t="s">
        <v>207</v>
      </c>
      <c r="G109" s="30">
        <v>0.06</v>
      </c>
    </row>
  </sheetData>
  <sheetProtection algorithmName="SHA-512" hashValue="aqv2mi3xRwfD9CqJeLZDmqX+7W1QCvMf1kwnIXOzbBE7C02TFUDmiYZfol/FaZbjS5HQSEttT3YmdB5wk8UXKg==" saltValue="BcYY6NCdpDL2LBBg1fb6VA==" spinCount="100000" sheet="1" selectLockedCells="1" selectUnlockedCells="1" objects="1"/>
  <mergeCells count="2">
    <mergeCell ref="E73:E76"/>
    <mergeCell ref="E77:E90"/>
  </mergeCells>
  <conditionalFormatting sqref="E35">
    <cfRule type="expression" dxfId="0" priority="18">
      <formula>IF(AND($D35&lt;&gt;"",#REF!=""),1,0)</formula>
    </cfRule>
  </conditionalFormatting>
  <conditionalFormatting sqref="E50">
    <cfRule type="expression" dxfId="0" priority="21">
      <formula>IF(AND($D50&lt;&gt;"",#REF!=""),1,0)</formula>
    </cfRule>
  </conditionalFormatting>
  <conditionalFormatting sqref="E52">
    <cfRule type="expression" dxfId="1" priority="17">
      <formula>IF(AND($E52&lt;&gt;"",#REF!=""),1,0)</formula>
    </cfRule>
  </conditionalFormatting>
  <conditionalFormatting sqref="E54">
    <cfRule type="expression" dxfId="1" priority="2">
      <formula>IF(AND($E54&lt;&gt;"",#REF!=""),1,0)</formula>
    </cfRule>
  </conditionalFormatting>
  <conditionalFormatting sqref="B2:B54">
    <cfRule type="expression" dxfId="0" priority="1">
      <formula>IF(AND($E2&lt;&gt;"",#REF!=""),1,0)</formula>
    </cfRule>
  </conditionalFormatting>
  <conditionalFormatting sqref="E22:E33">
    <cfRule type="expression" dxfId="0" priority="16">
      <formula>IF(AND($E22&lt;&gt;"",#REF!=""),1,0)</formula>
    </cfRule>
  </conditionalFormatting>
  <conditionalFormatting sqref="E36:E48 E53">
    <cfRule type="expression" dxfId="0" priority="19">
      <formula>IF(AND($E36&lt;&gt;"",#REF!=""),1,0)</formula>
    </cfRule>
  </conditionalFormatting>
  <conditionalFormatting sqref="A56:D62 G56:G71 A63:E70 A71:D71 A73:A95 C73:E95 G73:G95 A97:G105 A107:A109 C107:G109">
    <cfRule type="expression" dxfId="0" priority="14">
      <formula>IF(AND($E56&lt;&gt;"",#REF!=""),1,0)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枳葵</cp:lastModifiedBy>
  <dcterms:created xsi:type="dcterms:W3CDTF">2021-12-21T11:21:00Z</dcterms:created>
  <cp:lastPrinted>2025-11-03T01:01:00Z</cp:lastPrinted>
  <dcterms:modified xsi:type="dcterms:W3CDTF">2025-11-05T04:49:03Z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FF3F633D12444271989D0F8894C632FC_13</vt:lpwstr>
  </property>
  <property fmtid="{D5CDD505-2E9C-101B-9397-08002B2CF9AE}" pid="3" name="KSOProductBuildVer">
    <vt:lpwstr>2052-12.1.0.23125</vt:lpwstr>
  </property>
</Properties>
</file>