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764D17D5-ECE1-EB4B-9A24-82F203F8F93B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调整" sheetId="4" r:id="rId1"/>
  </sheets>
  <definedNames>
    <definedName name="_xlnm.Print_Area" localSheetId="0">调整!$A$1:$I$49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4" l="1"/>
  <c r="H46" i="4" l="1"/>
  <c r="H45" i="4"/>
  <c r="H44" i="4"/>
  <c r="H43" i="4"/>
  <c r="H42" i="4"/>
  <c r="H41" i="4"/>
  <c r="H33" i="4"/>
  <c r="H34" i="4"/>
  <c r="H8" i="4" l="1"/>
  <c r="H37" i="4" l="1"/>
  <c r="H32" i="4"/>
  <c r="H31" i="4"/>
  <c r="H30" i="4"/>
  <c r="H29" i="4"/>
  <c r="H28" i="4"/>
  <c r="H27" i="4"/>
  <c r="H26" i="4"/>
  <c r="H35" i="4" s="1"/>
  <c r="H24" i="4"/>
  <c r="H23" i="4"/>
  <c r="H22" i="4"/>
  <c r="H21" i="4"/>
  <c r="H20" i="4"/>
  <c r="H19" i="4"/>
  <c r="H18" i="4"/>
  <c r="H17" i="4"/>
  <c r="H16" i="4"/>
  <c r="H15" i="4"/>
  <c r="G12" i="4"/>
  <c r="H12" i="4" s="1"/>
  <c r="H11" i="4"/>
  <c r="H9" i="4"/>
  <c r="H7" i="4"/>
  <c r="H6" i="4"/>
  <c r="H5" i="4"/>
  <c r="H4" i="4"/>
  <c r="H3" i="4"/>
  <c r="H10" i="4" l="1"/>
  <c r="H13" i="4"/>
  <c r="H14" i="4" s="1"/>
  <c r="H39" i="4" s="1"/>
  <c r="H25" i="4"/>
  <c r="H38" i="4" s="1"/>
  <c r="H40" i="4" l="1"/>
  <c r="H47" i="4" l="1"/>
  <c r="H48" i="4" l="1"/>
  <c r="H49" i="4" s="1"/>
</calcChain>
</file>

<file path=xl/sharedStrings.xml><?xml version="1.0" encoding="utf-8"?>
<sst xmlns="http://schemas.openxmlformats.org/spreadsheetml/2006/main" count="176" uniqueCount="105">
  <si>
    <t>项目</t>
  </si>
  <si>
    <t>规格</t>
  </si>
  <si>
    <t>数量</t>
  </si>
  <si>
    <t>单位</t>
  </si>
  <si>
    <t>单价</t>
  </si>
  <si>
    <t>总价</t>
  </si>
  <si>
    <t>备注</t>
  </si>
  <si>
    <t>人</t>
  </si>
  <si>
    <t>餐</t>
  </si>
  <si>
    <t>间</t>
  </si>
  <si>
    <t>辆</t>
  </si>
  <si>
    <t>服务费</t>
  </si>
  <si>
    <t>用车</t>
    <phoneticPr fontId="10" type="noConversion"/>
  </si>
  <si>
    <t>趟</t>
    <phoneticPr fontId="10" type="noConversion"/>
  </si>
  <si>
    <t>天</t>
    <phoneticPr fontId="10" type="noConversion"/>
  </si>
  <si>
    <t>次</t>
    <phoneticPr fontId="10" type="noConversion"/>
  </si>
  <si>
    <t>预算单</t>
    <phoneticPr fontId="10" type="noConversion"/>
  </si>
  <si>
    <t>用餐</t>
    <phoneticPr fontId="10" type="noConversion"/>
  </si>
  <si>
    <t>酒店内服务费</t>
    <phoneticPr fontId="10" type="noConversion"/>
  </si>
  <si>
    <t>酒店外服务费</t>
    <phoneticPr fontId="10" type="noConversion"/>
  </si>
  <si>
    <t>项</t>
    <phoneticPr fontId="10" type="noConversion"/>
  </si>
  <si>
    <t>北京、7座商务，接送机</t>
    <phoneticPr fontId="10" type="noConversion"/>
  </si>
  <si>
    <t>北京、7座商务，全天包车</t>
    <phoneticPr fontId="10" type="noConversion"/>
  </si>
  <si>
    <t>上海、7座商务，全天包车</t>
    <phoneticPr fontId="10" type="noConversion"/>
  </si>
  <si>
    <t>广州、7座商务，接送机</t>
    <phoneticPr fontId="10" type="noConversion"/>
  </si>
  <si>
    <t>广州、7座商务，全天包车</t>
    <phoneticPr fontId="10" type="noConversion"/>
  </si>
  <si>
    <t>工作人员</t>
    <phoneticPr fontId="10" type="noConversion"/>
  </si>
  <si>
    <t>人</t>
    <phoneticPr fontId="10" type="noConversion"/>
  </si>
  <si>
    <t>北京 12.14 晚餐</t>
    <phoneticPr fontId="10" type="noConversion"/>
  </si>
  <si>
    <t>晚</t>
    <phoneticPr fontId="10" type="noConversion"/>
  </si>
  <si>
    <t>其他</t>
    <phoneticPr fontId="10" type="noConversion"/>
  </si>
  <si>
    <t>易拉宝</t>
    <phoneticPr fontId="10" type="noConversion"/>
  </si>
  <si>
    <t>个</t>
    <phoneticPr fontId="10" type="noConversion"/>
  </si>
  <si>
    <t>总计</t>
    <phoneticPr fontId="10" type="noConversion"/>
  </si>
  <si>
    <t>税费6%</t>
    <phoneticPr fontId="10" type="noConversion"/>
  </si>
  <si>
    <t>未税合计</t>
    <phoneticPr fontId="10" type="noConversion"/>
  </si>
  <si>
    <t>上海 12.17</t>
    <phoneticPr fontId="10" type="noConversion"/>
  </si>
  <si>
    <t>广州 12.18、12.19</t>
    <phoneticPr fontId="10" type="noConversion"/>
  </si>
  <si>
    <t>北京 12.14、12.15</t>
    <phoneticPr fontId="10" type="noConversion"/>
  </si>
  <si>
    <t>上海 12.18 午餐</t>
    <phoneticPr fontId="10" type="noConversion"/>
  </si>
  <si>
    <t>武汉、7座商务，接送机</t>
    <phoneticPr fontId="10" type="noConversion"/>
  </si>
  <si>
    <t>武汉、7座商务，全天包车</t>
    <phoneticPr fontId="10" type="noConversion"/>
  </si>
  <si>
    <t>12.17送机</t>
    <phoneticPr fontId="10" type="noConversion"/>
  </si>
  <si>
    <t>武汉 12.16 大床</t>
    <phoneticPr fontId="10" type="noConversion"/>
  </si>
  <si>
    <t>武汉 12.16 标间</t>
    <phoneticPr fontId="10" type="noConversion"/>
  </si>
  <si>
    <t>北京 12.15 午餐</t>
    <phoneticPr fontId="10" type="noConversion"/>
  </si>
  <si>
    <t>北京 12.15 晚餐</t>
    <phoneticPr fontId="10" type="noConversion"/>
  </si>
  <si>
    <t>广州 12.20 午餐</t>
    <phoneticPr fontId="10" type="noConversion"/>
  </si>
  <si>
    <t>麦当劳</t>
    <phoneticPr fontId="10" type="noConversion"/>
  </si>
  <si>
    <t>餐</t>
    <phoneticPr fontId="10" type="noConversion"/>
  </si>
  <si>
    <t>武汉 12.16 午餐</t>
    <phoneticPr fontId="10" type="noConversion"/>
  </si>
  <si>
    <t>武汉 12.16 晚餐</t>
    <phoneticPr fontId="10" type="noConversion"/>
  </si>
  <si>
    <t>北京 英文</t>
    <phoneticPr fontId="10" type="noConversion"/>
  </si>
  <si>
    <t>武汉</t>
    <phoneticPr fontId="10" type="noConversion"/>
  </si>
  <si>
    <t>12.14接机</t>
    <phoneticPr fontId="10" type="noConversion"/>
  </si>
  <si>
    <t>12.15全天</t>
    <phoneticPr fontId="10" type="noConversion"/>
  </si>
  <si>
    <t>12.16全天</t>
    <phoneticPr fontId="10" type="noConversion"/>
  </si>
  <si>
    <t>上海</t>
    <phoneticPr fontId="10" type="noConversion"/>
  </si>
  <si>
    <t>12.17-12.18全天</t>
    <phoneticPr fontId="10" type="noConversion"/>
  </si>
  <si>
    <t>广州</t>
    <phoneticPr fontId="10" type="noConversion"/>
  </si>
  <si>
    <t>上海 12.17 午餐</t>
    <phoneticPr fontId="10" type="noConversion"/>
  </si>
  <si>
    <t>上海 12.17 晚餐</t>
    <phoneticPr fontId="10" type="noConversion"/>
  </si>
  <si>
    <t>西苑饭店养怡园</t>
    <phoneticPr fontId="10" type="noConversion"/>
  </si>
  <si>
    <t>铂尔曼自助餐厅</t>
    <phoneticPr fontId="10" type="noConversion"/>
  </si>
  <si>
    <t>酒店 住宿</t>
    <phoneticPr fontId="10" type="noConversion"/>
  </si>
  <si>
    <t>酒店 用餐</t>
    <phoneticPr fontId="10" type="noConversion"/>
  </si>
  <si>
    <t>用餐小计</t>
    <phoneticPr fontId="10" type="noConversion"/>
  </si>
  <si>
    <t>酒店用餐小计</t>
    <phoneticPr fontId="10" type="noConversion"/>
  </si>
  <si>
    <t>酒店住宿小计</t>
    <phoneticPr fontId="10" type="noConversion"/>
  </si>
  <si>
    <t>酒店内合计</t>
    <phoneticPr fontId="10" type="noConversion"/>
  </si>
  <si>
    <t>用车小计</t>
    <phoneticPr fontId="10" type="noConversion"/>
  </si>
  <si>
    <t>其他小计</t>
    <phoneticPr fontId="10" type="noConversion"/>
  </si>
  <si>
    <t>酒店外合计</t>
    <phoneticPr fontId="10" type="noConversion"/>
  </si>
  <si>
    <t>北京西苑饭店（842元*2间*2晚）</t>
    <phoneticPr fontId="10" type="noConversion"/>
  </si>
  <si>
    <t>武汉世茂希尔顿酒店（690元*2间*1晚）</t>
    <phoneticPr fontId="10" type="noConversion"/>
  </si>
  <si>
    <t>武汉世茂希尔顿酒店（755元*1间*1晚）</t>
    <phoneticPr fontId="10" type="noConversion"/>
  </si>
  <si>
    <t>上海中港汇铂尔曼酒店（830元*2间*1晚）</t>
    <phoneticPr fontId="10" type="noConversion"/>
  </si>
  <si>
    <t>广州 12.19 午餐</t>
    <phoneticPr fontId="10" type="noConversion"/>
  </si>
  <si>
    <t>广州 12.19 晚餐</t>
    <phoneticPr fontId="10" type="noConversion"/>
  </si>
  <si>
    <t>上海 12.18 晚餐</t>
    <phoneticPr fontId="10" type="noConversion"/>
  </si>
  <si>
    <t>广州 12.18</t>
    <phoneticPr fontId="10" type="noConversion"/>
  </si>
  <si>
    <t>外卖轻食</t>
    <phoneticPr fontId="10" type="noConversion"/>
  </si>
  <si>
    <t>外卖赛百味</t>
    <phoneticPr fontId="10" type="noConversion"/>
  </si>
  <si>
    <t>星巴克</t>
    <phoneticPr fontId="10" type="noConversion"/>
  </si>
  <si>
    <t>社会餐厅</t>
    <phoneticPr fontId="10" type="noConversion"/>
  </si>
  <si>
    <t>夏味馆298+星巴克62=360</t>
    <phoneticPr fontId="10" type="noConversion"/>
  </si>
  <si>
    <t>索菲特自助餐</t>
    <phoneticPr fontId="10" type="noConversion"/>
  </si>
  <si>
    <t>得一楼</t>
    <phoneticPr fontId="10" type="noConversion"/>
  </si>
  <si>
    <t>12.14接机，12.16送机</t>
    <phoneticPr fontId="10" type="noConversion"/>
  </si>
  <si>
    <t>12.16包车</t>
    <phoneticPr fontId="10" type="noConversion"/>
  </si>
  <si>
    <t>12.17-12.18包车</t>
    <phoneticPr fontId="10" type="noConversion"/>
  </si>
  <si>
    <t>12.18接机，12.20送机</t>
    <phoneticPr fontId="10" type="noConversion"/>
  </si>
  <si>
    <t>公里</t>
    <phoneticPr fontId="10" type="noConversion"/>
  </si>
  <si>
    <t>包车含8小时，实际使用14小时（08：00-22:00），超6小时</t>
    <phoneticPr fontId="10" type="noConversion"/>
  </si>
  <si>
    <t>小时</t>
    <phoneticPr fontId="10" type="noConversion"/>
  </si>
  <si>
    <t>12.15包车</t>
    <phoneticPr fontId="10" type="noConversion"/>
  </si>
  <si>
    <t>12.19包车</t>
    <phoneticPr fontId="10" type="noConversion"/>
  </si>
  <si>
    <t>广州、7座商务，超时费</t>
    <phoneticPr fontId="10" type="noConversion"/>
  </si>
  <si>
    <t>广州、7座商务，超公里费用</t>
    <phoneticPr fontId="10" type="noConversion"/>
  </si>
  <si>
    <t>广州星河湾酒店（800元*1间*2晚）双床</t>
    <phoneticPr fontId="10" type="noConversion"/>
  </si>
  <si>
    <t>广州星河湾酒店（800元*1间*1晚）大床 宋莹</t>
    <phoneticPr fontId="10" type="noConversion"/>
  </si>
  <si>
    <t>广州星河湾酒店（800元*2间*2晚）大床 Robert</t>
    <phoneticPr fontId="10" type="noConversion"/>
  </si>
  <si>
    <t>包车含100公里，实际全用152公里， 超52公里</t>
    <phoneticPr fontId="10" type="noConversion"/>
  </si>
  <si>
    <t>12.19全天，8:15-22:45</t>
    <phoneticPr fontId="10" type="noConversion"/>
  </si>
  <si>
    <t>工作时间8:15-22:45，超时4小时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</si>
</sst>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0_ "/>
  </numFmts>
  <fonts count="15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5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theme="1"/>
      <name val="宋体 (正文)"/>
      <family val="1"/>
      <charset val="134"/>
    </font>
    <font>
      <sz val="10"/>
      <color theme="1"/>
      <name val="宋体"/>
      <family val="1"/>
      <charset val="134"/>
    </font>
    <font>
      <sz val="10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72">
    <xf numFmtId="0" fontId="0" fillId="0" borderId="0" xfId="0">
      <alignment vertical="center"/>
    </xf>
    <xf numFmtId="0" fontId="5" fillId="2" borderId="2" xfId="2" applyFont="1" applyFill="1" applyBorder="1" applyAlignment="1">
      <alignment horizontal="left" vertical="center" wrapText="1"/>
    </xf>
    <xf numFmtId="58" fontId="5" fillId="2" borderId="2" xfId="2" applyNumberFormat="1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vertical="center" wrapText="1"/>
    </xf>
    <xf numFmtId="0" fontId="6" fillId="2" borderId="0" xfId="2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2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2" applyFont="1" applyFill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4" fillId="3" borderId="2" xfId="2" applyFont="1" applyFill="1" applyBorder="1" applyAlignment="1">
      <alignment horizontal="left" vertical="center" wrapText="1"/>
    </xf>
    <xf numFmtId="176" fontId="4" fillId="3" borderId="2" xfId="2" applyNumberFormat="1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4" borderId="2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4" fillId="3" borderId="2" xfId="2" applyFont="1" applyFill="1" applyBorder="1" applyAlignment="1">
      <alignment vertical="center" wrapText="1"/>
    </xf>
    <xf numFmtId="9" fontId="4" fillId="3" borderId="2" xfId="2" applyNumberFormat="1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vertical="center" wrapText="1"/>
    </xf>
    <xf numFmtId="58" fontId="12" fillId="2" borderId="2" xfId="2" applyNumberFormat="1" applyFont="1" applyFill="1" applyBorder="1" applyAlignment="1">
      <alignment horizontal="left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left" vertical="center" wrapText="1"/>
    </xf>
    <xf numFmtId="2" fontId="12" fillId="2" borderId="2" xfId="2" applyNumberFormat="1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vertical="center" wrapText="1"/>
    </xf>
    <xf numFmtId="58" fontId="14" fillId="2" borderId="2" xfId="2" applyNumberFormat="1" applyFont="1" applyFill="1" applyBorder="1" applyAlignment="1">
      <alignment horizontal="left" vertical="center" wrapText="1"/>
    </xf>
    <xf numFmtId="0" fontId="14" fillId="2" borderId="2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left" vertical="center" wrapText="1"/>
    </xf>
    <xf numFmtId="177" fontId="1" fillId="2" borderId="0" xfId="0" applyNumberFormat="1" applyFont="1" applyFill="1">
      <alignment vertical="center"/>
    </xf>
    <xf numFmtId="0" fontId="12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2" fontId="4" fillId="3" borderId="2" xfId="2" applyNumberFormat="1" applyFont="1" applyFill="1" applyBorder="1" applyAlignment="1">
      <alignment horizontal="center" vertical="center" wrapText="1"/>
    </xf>
    <xf numFmtId="176" fontId="6" fillId="2" borderId="0" xfId="2" applyNumberFormat="1" applyFont="1" applyFill="1" applyAlignment="1">
      <alignment vertical="center" wrapText="1"/>
    </xf>
    <xf numFmtId="2" fontId="6" fillId="4" borderId="2" xfId="2" applyNumberFormat="1" applyFont="1" applyFill="1" applyBorder="1" applyAlignment="1">
      <alignment horizontal="center" vertical="center" wrapText="1"/>
    </xf>
    <xf numFmtId="2" fontId="5" fillId="2" borderId="2" xfId="2" applyNumberFormat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58" fontId="6" fillId="4" borderId="5" xfId="2" applyNumberFormat="1" applyFont="1" applyFill="1" applyBorder="1" applyAlignment="1">
      <alignment horizontal="right" vertical="center" wrapText="1"/>
    </xf>
    <xf numFmtId="58" fontId="6" fillId="4" borderId="6" xfId="2" applyNumberFormat="1" applyFont="1" applyFill="1" applyBorder="1" applyAlignment="1">
      <alignment horizontal="right" vertical="center" wrapText="1"/>
    </xf>
    <xf numFmtId="58" fontId="6" fillId="4" borderId="7" xfId="2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</cellXfs>
  <cellStyles count="3">
    <cellStyle name="常规" xfId="0" builtinId="0"/>
    <cellStyle name="常规 4" xfId="1" xr:uid="{00000000-0005-0000-0000-000031000000}"/>
    <cellStyle name="常规_Sheet1" xfId="2" xr:uid="{00000000-0005-0000-0000-000032000000}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A888C-4DD0-294C-9BFD-F1B40999AE55}">
  <dimension ref="A1:J64"/>
  <sheetViews>
    <sheetView tabSelected="1" zoomScale="140" zoomScaleNormal="140" workbookViewId="0">
      <selection sqref="A1:I1"/>
    </sheetView>
  </sheetViews>
  <sheetFormatPr baseColWidth="10" defaultColWidth="9" defaultRowHeight="14"/>
  <cols>
    <col min="1" max="1" width="13" style="23" customWidth="1"/>
    <col min="2" max="2" width="23.1640625" style="23" customWidth="1"/>
    <col min="3" max="5" width="5.5" style="19" customWidth="1"/>
    <col min="6" max="6" width="6.83203125" style="19" customWidth="1"/>
    <col min="7" max="7" width="9" style="19"/>
    <col min="8" max="8" width="11.6640625" style="19" customWidth="1"/>
    <col min="9" max="9" width="46.5" style="23" customWidth="1"/>
    <col min="10" max="16384" width="9" style="23"/>
  </cols>
  <sheetData>
    <row r="1" spans="1:10" ht="37" customHeight="1">
      <c r="A1" s="59" t="s">
        <v>16</v>
      </c>
      <c r="B1" s="59"/>
      <c r="C1" s="59"/>
      <c r="D1" s="59"/>
      <c r="E1" s="59"/>
      <c r="F1" s="59"/>
      <c r="G1" s="59"/>
      <c r="H1" s="59"/>
      <c r="I1" s="59"/>
    </row>
    <row r="2" spans="1:10" ht="18" customHeight="1">
      <c r="A2" s="13" t="s">
        <v>0</v>
      </c>
      <c r="B2" s="13" t="s">
        <v>1</v>
      </c>
      <c r="C2" s="13" t="s">
        <v>2</v>
      </c>
      <c r="D2" s="13" t="s">
        <v>3</v>
      </c>
      <c r="E2" s="13" t="s">
        <v>2</v>
      </c>
      <c r="F2" s="13" t="s">
        <v>3</v>
      </c>
      <c r="G2" s="13" t="s">
        <v>4</v>
      </c>
      <c r="H2" s="13" t="s">
        <v>5</v>
      </c>
      <c r="I2" s="13" t="s">
        <v>6</v>
      </c>
    </row>
    <row r="3" spans="1:10" ht="20" customHeight="1">
      <c r="A3" s="69" t="s">
        <v>64</v>
      </c>
      <c r="B3" s="2" t="s">
        <v>38</v>
      </c>
      <c r="C3" s="14">
        <v>2</v>
      </c>
      <c r="D3" s="14" t="s">
        <v>9</v>
      </c>
      <c r="E3" s="14">
        <v>2</v>
      </c>
      <c r="F3" s="14" t="s">
        <v>29</v>
      </c>
      <c r="G3" s="14">
        <v>794.34</v>
      </c>
      <c r="H3" s="14">
        <f>C3*E3*G3</f>
        <v>3177.36</v>
      </c>
      <c r="I3" s="4" t="s">
        <v>73</v>
      </c>
    </row>
    <row r="4" spans="1:10" ht="20" customHeight="1">
      <c r="A4" s="70"/>
      <c r="B4" s="33" t="s">
        <v>43</v>
      </c>
      <c r="C4" s="34">
        <v>2</v>
      </c>
      <c r="D4" s="34" t="s">
        <v>9</v>
      </c>
      <c r="E4" s="34">
        <v>1</v>
      </c>
      <c r="F4" s="34" t="s">
        <v>29</v>
      </c>
      <c r="G4" s="40">
        <v>650.94399999999996</v>
      </c>
      <c r="H4" s="40">
        <f t="shared" ref="H4:H9" si="0">C4*E4*G4</f>
        <v>1301.8879999999999</v>
      </c>
      <c r="I4" s="41" t="s">
        <v>74</v>
      </c>
      <c r="J4" s="45"/>
    </row>
    <row r="5" spans="1:10" ht="20" customHeight="1">
      <c r="A5" s="70"/>
      <c r="B5" s="33" t="s">
        <v>44</v>
      </c>
      <c r="C5" s="34">
        <v>1</v>
      </c>
      <c r="D5" s="34" t="s">
        <v>9</v>
      </c>
      <c r="E5" s="34">
        <v>1</v>
      </c>
      <c r="F5" s="34" t="s">
        <v>29</v>
      </c>
      <c r="G5" s="34">
        <v>712.26</v>
      </c>
      <c r="H5" s="34">
        <f t="shared" si="0"/>
        <v>712.26</v>
      </c>
      <c r="I5" s="41" t="s">
        <v>75</v>
      </c>
    </row>
    <row r="6" spans="1:10" ht="20" customHeight="1">
      <c r="A6" s="70"/>
      <c r="B6" s="33" t="s">
        <v>36</v>
      </c>
      <c r="C6" s="34">
        <v>2</v>
      </c>
      <c r="D6" s="34" t="s">
        <v>9</v>
      </c>
      <c r="E6" s="34">
        <v>1</v>
      </c>
      <c r="F6" s="34" t="s">
        <v>29</v>
      </c>
      <c r="G6" s="34">
        <v>783.02</v>
      </c>
      <c r="H6" s="34">
        <f t="shared" si="0"/>
        <v>1566.04</v>
      </c>
      <c r="I6" s="41" t="s">
        <v>76</v>
      </c>
    </row>
    <row r="7" spans="1:10" ht="20" customHeight="1">
      <c r="A7" s="70"/>
      <c r="B7" s="2" t="s">
        <v>80</v>
      </c>
      <c r="C7" s="14">
        <v>1</v>
      </c>
      <c r="D7" s="14" t="s">
        <v>9</v>
      </c>
      <c r="E7" s="14">
        <v>1</v>
      </c>
      <c r="F7" s="14" t="s">
        <v>29</v>
      </c>
      <c r="G7" s="14">
        <v>754.72</v>
      </c>
      <c r="H7" s="14">
        <f t="shared" si="0"/>
        <v>754.72</v>
      </c>
      <c r="I7" s="4" t="s">
        <v>100</v>
      </c>
    </row>
    <row r="8" spans="1:10" ht="20" customHeight="1">
      <c r="A8" s="70"/>
      <c r="B8" s="2" t="s">
        <v>37</v>
      </c>
      <c r="C8" s="14">
        <v>1</v>
      </c>
      <c r="D8" s="14" t="s">
        <v>9</v>
      </c>
      <c r="E8" s="14">
        <v>2</v>
      </c>
      <c r="F8" s="14" t="s">
        <v>29</v>
      </c>
      <c r="G8" s="14">
        <v>754.71</v>
      </c>
      <c r="H8" s="14">
        <f t="shared" ref="H8" si="1">C8*E8*G8</f>
        <v>1509.42</v>
      </c>
      <c r="I8" s="4" t="s">
        <v>99</v>
      </c>
    </row>
    <row r="9" spans="1:10" ht="20" customHeight="1">
      <c r="A9" s="70"/>
      <c r="B9" s="2" t="s">
        <v>37</v>
      </c>
      <c r="C9" s="14">
        <v>1</v>
      </c>
      <c r="D9" s="14" t="s">
        <v>9</v>
      </c>
      <c r="E9" s="14">
        <v>2</v>
      </c>
      <c r="F9" s="14" t="s">
        <v>29</v>
      </c>
      <c r="G9" s="14">
        <v>754.72</v>
      </c>
      <c r="H9" s="14">
        <f t="shared" si="0"/>
        <v>1509.44</v>
      </c>
      <c r="I9" s="4" t="s">
        <v>101</v>
      </c>
    </row>
    <row r="10" spans="1:10" ht="20" customHeight="1">
      <c r="A10" s="71"/>
      <c r="B10" s="60" t="s">
        <v>68</v>
      </c>
      <c r="C10" s="61"/>
      <c r="D10" s="61"/>
      <c r="E10" s="61"/>
      <c r="F10" s="61"/>
      <c r="G10" s="62"/>
      <c r="H10" s="51">
        <f>SUM(H3:H9)</f>
        <v>10531.128000000001</v>
      </c>
      <c r="I10" s="30"/>
    </row>
    <row r="11" spans="1:10" ht="18" customHeight="1">
      <c r="A11" s="69" t="s">
        <v>65</v>
      </c>
      <c r="B11" s="33" t="s">
        <v>45</v>
      </c>
      <c r="C11" s="34">
        <v>4</v>
      </c>
      <c r="D11" s="34" t="s">
        <v>7</v>
      </c>
      <c r="E11" s="34">
        <v>1</v>
      </c>
      <c r="F11" s="34" t="s">
        <v>8</v>
      </c>
      <c r="G11" s="34">
        <v>242.5</v>
      </c>
      <c r="H11" s="46">
        <f>C11*E11*G11</f>
        <v>970</v>
      </c>
      <c r="I11" s="39" t="s">
        <v>62</v>
      </c>
    </row>
    <row r="12" spans="1:10" ht="18" customHeight="1">
      <c r="A12" s="70"/>
      <c r="B12" s="2" t="s">
        <v>60</v>
      </c>
      <c r="C12" s="14">
        <v>4</v>
      </c>
      <c r="D12" s="14" t="s">
        <v>7</v>
      </c>
      <c r="E12" s="14">
        <v>1</v>
      </c>
      <c r="F12" s="14" t="s">
        <v>8</v>
      </c>
      <c r="G12" s="14">
        <f>398/4</f>
        <v>99.5</v>
      </c>
      <c r="H12" s="47">
        <f t="shared" ref="H12" si="2">C12*E12*G12</f>
        <v>398</v>
      </c>
      <c r="I12" s="3" t="s">
        <v>63</v>
      </c>
    </row>
    <row r="13" spans="1:10" ht="20" customHeight="1">
      <c r="A13" s="71"/>
      <c r="B13" s="60" t="s">
        <v>67</v>
      </c>
      <c r="C13" s="61"/>
      <c r="D13" s="61"/>
      <c r="E13" s="61"/>
      <c r="F13" s="61"/>
      <c r="G13" s="62"/>
      <c r="H13" s="25">
        <f>SUM(H11:H12)</f>
        <v>1368</v>
      </c>
      <c r="I13" s="30"/>
    </row>
    <row r="14" spans="1:10" ht="18" customHeight="1">
      <c r="A14" s="53" t="s">
        <v>69</v>
      </c>
      <c r="B14" s="53"/>
      <c r="C14" s="53"/>
      <c r="D14" s="53"/>
      <c r="E14" s="53"/>
      <c r="F14" s="53"/>
      <c r="G14" s="53"/>
      <c r="H14" s="12">
        <f>H10+H13</f>
        <v>11899.128000000001</v>
      </c>
      <c r="I14" s="20"/>
    </row>
    <row r="15" spans="1:10" ht="18" customHeight="1">
      <c r="A15" s="66" t="s">
        <v>17</v>
      </c>
      <c r="B15" s="33" t="s">
        <v>28</v>
      </c>
      <c r="C15" s="34"/>
      <c r="D15" s="34" t="s">
        <v>7</v>
      </c>
      <c r="E15" s="34"/>
      <c r="F15" s="34" t="s">
        <v>8</v>
      </c>
      <c r="G15" s="34"/>
      <c r="H15" s="34">
        <f>C15*E15*G15</f>
        <v>0</v>
      </c>
      <c r="I15" s="35"/>
    </row>
    <row r="16" spans="1:10" ht="18" customHeight="1">
      <c r="A16" s="67"/>
      <c r="B16" s="33" t="s">
        <v>46</v>
      </c>
      <c r="C16" s="34">
        <v>2</v>
      </c>
      <c r="D16" s="34" t="s">
        <v>27</v>
      </c>
      <c r="E16" s="34">
        <v>1</v>
      </c>
      <c r="F16" s="34" t="s">
        <v>49</v>
      </c>
      <c r="G16" s="34">
        <v>36.5</v>
      </c>
      <c r="H16" s="46">
        <f>C16*E16*G16</f>
        <v>73</v>
      </c>
      <c r="I16" s="35" t="s">
        <v>48</v>
      </c>
    </row>
    <row r="17" spans="1:9" ht="18" customHeight="1">
      <c r="A17" s="67"/>
      <c r="B17" s="42" t="s">
        <v>50</v>
      </c>
      <c r="C17" s="43">
        <v>4</v>
      </c>
      <c r="D17" s="43" t="s">
        <v>27</v>
      </c>
      <c r="E17" s="43">
        <v>1</v>
      </c>
      <c r="F17" s="43" t="s">
        <v>8</v>
      </c>
      <c r="G17" s="43">
        <v>63.25</v>
      </c>
      <c r="H17" s="48">
        <f t="shared" ref="H17:H24" si="3">C17*E17*G17</f>
        <v>253</v>
      </c>
      <c r="I17" s="44" t="s">
        <v>83</v>
      </c>
    </row>
    <row r="18" spans="1:9" ht="18" customHeight="1">
      <c r="A18" s="67"/>
      <c r="B18" s="42" t="s">
        <v>51</v>
      </c>
      <c r="C18" s="43">
        <v>4</v>
      </c>
      <c r="D18" s="43" t="s">
        <v>27</v>
      </c>
      <c r="E18" s="43">
        <v>1</v>
      </c>
      <c r="F18" s="43" t="s">
        <v>8</v>
      </c>
      <c r="G18" s="43">
        <v>96.6</v>
      </c>
      <c r="H18" s="48">
        <f t="shared" si="3"/>
        <v>386.4</v>
      </c>
      <c r="I18" s="44" t="s">
        <v>82</v>
      </c>
    </row>
    <row r="19" spans="1:9" ht="18" customHeight="1">
      <c r="A19" s="67"/>
      <c r="B19" s="2" t="s">
        <v>61</v>
      </c>
      <c r="C19" s="14">
        <v>2</v>
      </c>
      <c r="D19" s="14" t="s">
        <v>7</v>
      </c>
      <c r="E19" s="14">
        <v>1</v>
      </c>
      <c r="F19" s="14" t="s">
        <v>8</v>
      </c>
      <c r="G19" s="14">
        <v>294</v>
      </c>
      <c r="H19" s="47">
        <f t="shared" si="3"/>
        <v>588</v>
      </c>
      <c r="I19" s="3" t="s">
        <v>84</v>
      </c>
    </row>
    <row r="20" spans="1:9" ht="18" customHeight="1">
      <c r="A20" s="67"/>
      <c r="B20" s="2" t="s">
        <v>39</v>
      </c>
      <c r="C20" s="14">
        <v>4</v>
      </c>
      <c r="D20" s="14" t="s">
        <v>7</v>
      </c>
      <c r="E20" s="14">
        <v>1</v>
      </c>
      <c r="F20" s="14" t="s">
        <v>8</v>
      </c>
      <c r="G20" s="14">
        <v>90</v>
      </c>
      <c r="H20" s="47">
        <f t="shared" si="3"/>
        <v>360</v>
      </c>
      <c r="I20" s="3" t="s">
        <v>85</v>
      </c>
    </row>
    <row r="21" spans="1:9" ht="18" customHeight="1">
      <c r="A21" s="67"/>
      <c r="B21" s="2" t="s">
        <v>79</v>
      </c>
      <c r="C21" s="14">
        <v>1</v>
      </c>
      <c r="D21" s="14" t="s">
        <v>20</v>
      </c>
      <c r="E21" s="14">
        <v>1</v>
      </c>
      <c r="F21" s="14" t="s">
        <v>8</v>
      </c>
      <c r="G21" s="14">
        <v>107.6</v>
      </c>
      <c r="H21" s="47">
        <f t="shared" si="3"/>
        <v>107.6</v>
      </c>
      <c r="I21" s="3" t="s">
        <v>81</v>
      </c>
    </row>
    <row r="22" spans="1:9" ht="18" customHeight="1">
      <c r="A22" s="67"/>
      <c r="B22" s="2" t="s">
        <v>77</v>
      </c>
      <c r="C22" s="14">
        <v>4</v>
      </c>
      <c r="D22" s="14" t="s">
        <v>7</v>
      </c>
      <c r="E22" s="14">
        <v>1</v>
      </c>
      <c r="F22" s="14" t="s">
        <v>8</v>
      </c>
      <c r="G22" s="14">
        <v>218</v>
      </c>
      <c r="H22" s="47">
        <f t="shared" si="3"/>
        <v>872</v>
      </c>
      <c r="I22" s="3" t="s">
        <v>86</v>
      </c>
    </row>
    <row r="23" spans="1:9" ht="18" customHeight="1">
      <c r="A23" s="67"/>
      <c r="B23" s="2" t="s">
        <v>78</v>
      </c>
      <c r="C23" s="14">
        <v>4</v>
      </c>
      <c r="D23" s="14" t="s">
        <v>7</v>
      </c>
      <c r="E23" s="14">
        <v>1</v>
      </c>
      <c r="F23" s="14" t="s">
        <v>8</v>
      </c>
      <c r="G23" s="14">
        <v>136.5</v>
      </c>
      <c r="H23" s="47">
        <f t="shared" si="3"/>
        <v>546</v>
      </c>
      <c r="I23" s="3" t="s">
        <v>87</v>
      </c>
    </row>
    <row r="24" spans="1:9" ht="18" customHeight="1">
      <c r="A24" s="67"/>
      <c r="B24" s="2" t="s">
        <v>47</v>
      </c>
      <c r="C24" s="14">
        <v>2</v>
      </c>
      <c r="D24" s="14" t="s">
        <v>7</v>
      </c>
      <c r="E24" s="14">
        <v>1</v>
      </c>
      <c r="F24" s="14" t="s">
        <v>8</v>
      </c>
      <c r="G24" s="14">
        <v>114</v>
      </c>
      <c r="H24" s="47">
        <f t="shared" si="3"/>
        <v>228</v>
      </c>
      <c r="I24" s="3" t="s">
        <v>83</v>
      </c>
    </row>
    <row r="25" spans="1:9" ht="18" customHeight="1">
      <c r="A25" s="68"/>
      <c r="B25" s="61" t="s">
        <v>66</v>
      </c>
      <c r="C25" s="61"/>
      <c r="D25" s="61"/>
      <c r="E25" s="61"/>
      <c r="F25" s="61"/>
      <c r="G25" s="62"/>
      <c r="H25" s="25">
        <f>SUM(H15:H24)</f>
        <v>3414</v>
      </c>
      <c r="I25" s="3"/>
    </row>
    <row r="26" spans="1:9" ht="18" customHeight="1">
      <c r="A26" s="63" t="s">
        <v>12</v>
      </c>
      <c r="B26" s="36" t="s">
        <v>21</v>
      </c>
      <c r="C26" s="37">
        <v>1</v>
      </c>
      <c r="D26" s="37" t="s">
        <v>10</v>
      </c>
      <c r="E26" s="37">
        <v>2</v>
      </c>
      <c r="F26" s="37" t="s">
        <v>13</v>
      </c>
      <c r="G26" s="37">
        <v>380</v>
      </c>
      <c r="H26" s="14">
        <f t="shared" ref="H26:H34" si="4">C26*E26*G26</f>
        <v>760</v>
      </c>
      <c r="I26" s="4" t="s">
        <v>88</v>
      </c>
    </row>
    <row r="27" spans="1:9" ht="18" customHeight="1">
      <c r="A27" s="64"/>
      <c r="B27" s="36" t="s">
        <v>22</v>
      </c>
      <c r="C27" s="37">
        <v>1</v>
      </c>
      <c r="D27" s="37" t="s">
        <v>10</v>
      </c>
      <c r="E27" s="37">
        <v>1</v>
      </c>
      <c r="F27" s="37" t="s">
        <v>14</v>
      </c>
      <c r="G27" s="37">
        <v>900</v>
      </c>
      <c r="H27" s="14">
        <f t="shared" si="4"/>
        <v>900</v>
      </c>
      <c r="I27" s="4" t="s">
        <v>95</v>
      </c>
    </row>
    <row r="28" spans="1:9" ht="18" customHeight="1">
      <c r="A28" s="64"/>
      <c r="B28" s="36" t="s">
        <v>41</v>
      </c>
      <c r="C28" s="37">
        <v>1</v>
      </c>
      <c r="D28" s="37" t="s">
        <v>10</v>
      </c>
      <c r="E28" s="37">
        <v>1</v>
      </c>
      <c r="F28" s="37" t="s">
        <v>14</v>
      </c>
      <c r="G28" s="38">
        <v>1000</v>
      </c>
      <c r="H28" s="14">
        <f t="shared" si="4"/>
        <v>1000</v>
      </c>
      <c r="I28" s="4" t="s">
        <v>89</v>
      </c>
    </row>
    <row r="29" spans="1:9" ht="18" customHeight="1">
      <c r="A29" s="64"/>
      <c r="B29" s="36" t="s">
        <v>40</v>
      </c>
      <c r="C29" s="37">
        <v>1</v>
      </c>
      <c r="D29" s="37" t="s">
        <v>10</v>
      </c>
      <c r="E29" s="37">
        <v>1</v>
      </c>
      <c r="F29" s="37" t="s">
        <v>13</v>
      </c>
      <c r="G29" s="37">
        <v>400</v>
      </c>
      <c r="H29" s="14">
        <f t="shared" si="4"/>
        <v>400</v>
      </c>
      <c r="I29" s="4" t="s">
        <v>42</v>
      </c>
    </row>
    <row r="30" spans="1:9" ht="18" customHeight="1">
      <c r="A30" s="64"/>
      <c r="B30" s="36" t="s">
        <v>23</v>
      </c>
      <c r="C30" s="37">
        <v>1</v>
      </c>
      <c r="D30" s="37" t="s">
        <v>10</v>
      </c>
      <c r="E30" s="37">
        <v>2</v>
      </c>
      <c r="F30" s="37" t="s">
        <v>14</v>
      </c>
      <c r="G30" s="37">
        <v>850</v>
      </c>
      <c r="H30" s="14">
        <f t="shared" si="4"/>
        <v>1700</v>
      </c>
      <c r="I30" s="4" t="s">
        <v>90</v>
      </c>
    </row>
    <row r="31" spans="1:9" ht="18" customHeight="1">
      <c r="A31" s="64"/>
      <c r="B31" s="36" t="s">
        <v>24</v>
      </c>
      <c r="C31" s="37">
        <v>1</v>
      </c>
      <c r="D31" s="37" t="s">
        <v>10</v>
      </c>
      <c r="E31" s="37">
        <v>2</v>
      </c>
      <c r="F31" s="37" t="s">
        <v>13</v>
      </c>
      <c r="G31" s="37">
        <v>400</v>
      </c>
      <c r="H31" s="14">
        <f t="shared" si="4"/>
        <v>800</v>
      </c>
      <c r="I31" s="4" t="s">
        <v>91</v>
      </c>
    </row>
    <row r="32" spans="1:9" ht="18" customHeight="1">
      <c r="A32" s="64"/>
      <c r="B32" s="36" t="s">
        <v>25</v>
      </c>
      <c r="C32" s="37">
        <v>1</v>
      </c>
      <c r="D32" s="37" t="s">
        <v>10</v>
      </c>
      <c r="E32" s="37">
        <v>1</v>
      </c>
      <c r="F32" s="37" t="s">
        <v>14</v>
      </c>
      <c r="G32" s="37">
        <v>1100</v>
      </c>
      <c r="H32" s="14">
        <f t="shared" si="4"/>
        <v>1100</v>
      </c>
      <c r="I32" s="4" t="s">
        <v>96</v>
      </c>
    </row>
    <row r="33" spans="1:9" ht="18" customHeight="1">
      <c r="A33" s="64"/>
      <c r="B33" s="36" t="s">
        <v>97</v>
      </c>
      <c r="C33" s="37">
        <v>6</v>
      </c>
      <c r="D33" s="37" t="s">
        <v>94</v>
      </c>
      <c r="E33" s="37">
        <v>1</v>
      </c>
      <c r="F33" s="37" t="s">
        <v>14</v>
      </c>
      <c r="G33" s="37"/>
      <c r="H33" s="14">
        <f t="shared" si="4"/>
        <v>0</v>
      </c>
      <c r="I33" s="4" t="s">
        <v>93</v>
      </c>
    </row>
    <row r="34" spans="1:9" ht="18" customHeight="1">
      <c r="A34" s="64"/>
      <c r="B34" s="36" t="s">
        <v>98</v>
      </c>
      <c r="C34" s="37">
        <v>52</v>
      </c>
      <c r="D34" s="37" t="s">
        <v>92</v>
      </c>
      <c r="E34" s="37">
        <v>1</v>
      </c>
      <c r="F34" s="37" t="s">
        <v>14</v>
      </c>
      <c r="G34" s="37"/>
      <c r="H34" s="14">
        <f t="shared" si="4"/>
        <v>0</v>
      </c>
      <c r="I34" s="4" t="s">
        <v>102</v>
      </c>
    </row>
    <row r="35" spans="1:9" ht="18" customHeight="1">
      <c r="A35" s="65"/>
      <c r="B35" s="60" t="s">
        <v>70</v>
      </c>
      <c r="C35" s="61"/>
      <c r="D35" s="61"/>
      <c r="E35" s="61"/>
      <c r="F35" s="61"/>
      <c r="G35" s="62"/>
      <c r="H35" s="25">
        <f>SUM(H26:H34)</f>
        <v>6660</v>
      </c>
      <c r="I35" s="4"/>
    </row>
    <row r="36" spans="1:9" ht="18" customHeight="1">
      <c r="A36" s="63" t="s">
        <v>30</v>
      </c>
      <c r="B36" s="1" t="s">
        <v>31</v>
      </c>
      <c r="C36" s="15">
        <v>7</v>
      </c>
      <c r="D36" s="15" t="s">
        <v>32</v>
      </c>
      <c r="E36" s="15">
        <v>1</v>
      </c>
      <c r="F36" s="15" t="s">
        <v>15</v>
      </c>
      <c r="G36" s="15">
        <v>297.02999999999997</v>
      </c>
      <c r="H36" s="52">
        <f>C36*E36*G36</f>
        <v>2079.21</v>
      </c>
      <c r="I36" s="4"/>
    </row>
    <row r="37" spans="1:9" ht="18" customHeight="1">
      <c r="A37" s="65"/>
      <c r="B37" s="60" t="s">
        <v>71</v>
      </c>
      <c r="C37" s="61"/>
      <c r="D37" s="61"/>
      <c r="E37" s="61"/>
      <c r="F37" s="61"/>
      <c r="G37" s="62"/>
      <c r="H37" s="25">
        <f>SUM(H36)</f>
        <v>2079.21</v>
      </c>
      <c r="I37" s="4"/>
    </row>
    <row r="38" spans="1:9" ht="18" customHeight="1">
      <c r="A38" s="53" t="s">
        <v>72</v>
      </c>
      <c r="B38" s="53"/>
      <c r="C38" s="53"/>
      <c r="D38" s="53"/>
      <c r="E38" s="53"/>
      <c r="F38" s="53"/>
      <c r="G38" s="53"/>
      <c r="H38" s="12">
        <f>SUM(H37,H35,H25)</f>
        <v>12153.21</v>
      </c>
      <c r="I38" s="20"/>
    </row>
    <row r="39" spans="1:9" ht="18" customHeight="1">
      <c r="A39" s="56" t="s">
        <v>11</v>
      </c>
      <c r="B39" s="28" t="s">
        <v>18</v>
      </c>
      <c r="C39" s="12">
        <v>1</v>
      </c>
      <c r="D39" s="12" t="s">
        <v>20</v>
      </c>
      <c r="E39" s="12">
        <v>1</v>
      </c>
      <c r="F39" s="12" t="s">
        <v>15</v>
      </c>
      <c r="G39" s="29">
        <v>7.0000000000000007E-2</v>
      </c>
      <c r="H39" s="49">
        <f>H14*G39</f>
        <v>832.93896000000007</v>
      </c>
      <c r="I39" s="26"/>
    </row>
    <row r="40" spans="1:9" ht="18" customHeight="1">
      <c r="A40" s="56"/>
      <c r="B40" s="21" t="s">
        <v>19</v>
      </c>
      <c r="C40" s="12">
        <v>1</v>
      </c>
      <c r="D40" s="12" t="s">
        <v>20</v>
      </c>
      <c r="E40" s="12">
        <v>1</v>
      </c>
      <c r="F40" s="12" t="s">
        <v>15</v>
      </c>
      <c r="G40" s="29">
        <v>0.09</v>
      </c>
      <c r="H40" s="49">
        <f>H38*G40</f>
        <v>1093.7888999999998</v>
      </c>
      <c r="I40" s="27"/>
    </row>
    <row r="41" spans="1:9" ht="18" customHeight="1">
      <c r="A41" s="31" t="s">
        <v>26</v>
      </c>
      <c r="B41" s="4" t="s">
        <v>52</v>
      </c>
      <c r="C41" s="15">
        <v>1</v>
      </c>
      <c r="D41" s="15" t="s">
        <v>27</v>
      </c>
      <c r="E41" s="15">
        <v>1</v>
      </c>
      <c r="F41" s="15" t="s">
        <v>15</v>
      </c>
      <c r="G41" s="15">
        <v>500</v>
      </c>
      <c r="H41" s="15">
        <f t="shared" ref="H41:H46" si="5">G41*E41*C41</f>
        <v>500</v>
      </c>
      <c r="I41" s="4" t="s">
        <v>54</v>
      </c>
    </row>
    <row r="42" spans="1:9" ht="18" customHeight="1">
      <c r="A42" s="31" t="s">
        <v>26</v>
      </c>
      <c r="B42" s="4" t="s">
        <v>52</v>
      </c>
      <c r="C42" s="15">
        <v>1</v>
      </c>
      <c r="D42" s="15" t="s">
        <v>27</v>
      </c>
      <c r="E42" s="15">
        <v>1</v>
      </c>
      <c r="F42" s="15" t="s">
        <v>14</v>
      </c>
      <c r="G42" s="15">
        <v>2000</v>
      </c>
      <c r="H42" s="15">
        <f t="shared" si="5"/>
        <v>2000</v>
      </c>
      <c r="I42" s="4" t="s">
        <v>55</v>
      </c>
    </row>
    <row r="43" spans="1:9" ht="18" customHeight="1">
      <c r="A43" s="31" t="s">
        <v>26</v>
      </c>
      <c r="B43" s="4" t="s">
        <v>53</v>
      </c>
      <c r="C43" s="15">
        <v>2</v>
      </c>
      <c r="D43" s="15" t="s">
        <v>27</v>
      </c>
      <c r="E43" s="15">
        <v>1</v>
      </c>
      <c r="F43" s="15" t="s">
        <v>14</v>
      </c>
      <c r="G43" s="15">
        <v>500</v>
      </c>
      <c r="H43" s="15">
        <f t="shared" si="5"/>
        <v>1000</v>
      </c>
      <c r="I43" s="4" t="s">
        <v>56</v>
      </c>
    </row>
    <row r="44" spans="1:9" ht="18" customHeight="1">
      <c r="A44" s="31" t="s">
        <v>26</v>
      </c>
      <c r="B44" s="4" t="s">
        <v>57</v>
      </c>
      <c r="C44" s="15">
        <v>1</v>
      </c>
      <c r="D44" s="15" t="s">
        <v>27</v>
      </c>
      <c r="E44" s="15">
        <v>2</v>
      </c>
      <c r="F44" s="15" t="s">
        <v>14</v>
      </c>
      <c r="G44" s="15">
        <v>500</v>
      </c>
      <c r="H44" s="15">
        <f t="shared" si="5"/>
        <v>1000</v>
      </c>
      <c r="I44" s="4" t="s">
        <v>58</v>
      </c>
    </row>
    <row r="45" spans="1:9" ht="18" customHeight="1">
      <c r="A45" s="31" t="s">
        <v>26</v>
      </c>
      <c r="B45" s="4" t="s">
        <v>59</v>
      </c>
      <c r="C45" s="15">
        <v>1</v>
      </c>
      <c r="D45" s="15" t="s">
        <v>27</v>
      </c>
      <c r="E45" s="15">
        <v>1</v>
      </c>
      <c r="F45" s="15" t="s">
        <v>14</v>
      </c>
      <c r="G45" s="15">
        <v>2000</v>
      </c>
      <c r="H45" s="15">
        <f t="shared" si="5"/>
        <v>2000</v>
      </c>
      <c r="I45" s="4" t="s">
        <v>103</v>
      </c>
    </row>
    <row r="46" spans="1:9" ht="18" customHeight="1">
      <c r="A46" s="31" t="s">
        <v>26</v>
      </c>
      <c r="B46" s="4" t="s">
        <v>59</v>
      </c>
      <c r="C46" s="15">
        <v>1</v>
      </c>
      <c r="D46" s="15" t="s">
        <v>27</v>
      </c>
      <c r="E46" s="15">
        <v>4</v>
      </c>
      <c r="F46" s="15" t="s">
        <v>94</v>
      </c>
      <c r="G46" s="15">
        <v>80</v>
      </c>
      <c r="H46" s="15">
        <f t="shared" si="5"/>
        <v>320</v>
      </c>
      <c r="I46" s="4" t="s">
        <v>104</v>
      </c>
    </row>
    <row r="47" spans="1:9" ht="18" customHeight="1">
      <c r="A47" s="53" t="s">
        <v>35</v>
      </c>
      <c r="B47" s="53"/>
      <c r="C47" s="53"/>
      <c r="D47" s="53"/>
      <c r="E47" s="53"/>
      <c r="F47" s="53"/>
      <c r="G47" s="53"/>
      <c r="H47" s="22">
        <f>SUM(H38:H46)+H14</f>
        <v>32799.065860000002</v>
      </c>
      <c r="I47" s="21"/>
    </row>
    <row r="48" spans="1:9" ht="18" customHeight="1">
      <c r="A48" s="53" t="s">
        <v>34</v>
      </c>
      <c r="B48" s="53"/>
      <c r="C48" s="53"/>
      <c r="D48" s="53"/>
      <c r="E48" s="53"/>
      <c r="F48" s="53"/>
      <c r="G48" s="53"/>
      <c r="H48" s="22">
        <f>H47*6%-0.01</f>
        <v>1967.9339516</v>
      </c>
      <c r="I48" s="21"/>
    </row>
    <row r="49" spans="1:9" ht="18" customHeight="1">
      <c r="A49" s="53" t="s">
        <v>33</v>
      </c>
      <c r="B49" s="53"/>
      <c r="C49" s="53"/>
      <c r="D49" s="53"/>
      <c r="E49" s="53"/>
      <c r="F49" s="53"/>
      <c r="G49" s="53"/>
      <c r="H49" s="22">
        <f>SUM(H47:H48)</f>
        <v>34766.999811600006</v>
      </c>
      <c r="I49" s="21"/>
    </row>
    <row r="50" spans="1:9">
      <c r="A50" s="32"/>
      <c r="B50" s="32"/>
      <c r="C50" s="32"/>
      <c r="D50" s="32"/>
      <c r="E50" s="32"/>
      <c r="F50" s="32"/>
      <c r="G50" s="32"/>
      <c r="H50" s="16"/>
      <c r="I50" s="32"/>
    </row>
    <row r="51" spans="1:9">
      <c r="A51" s="32"/>
      <c r="B51" s="32"/>
      <c r="C51" s="32"/>
      <c r="D51" s="32"/>
      <c r="E51" s="32"/>
      <c r="F51" s="32"/>
      <c r="G51" s="32"/>
      <c r="H51" s="32"/>
      <c r="I51" s="32"/>
    </row>
    <row r="52" spans="1:9" ht="24.75" customHeight="1">
      <c r="A52" s="32"/>
      <c r="B52" s="32"/>
      <c r="C52" s="32"/>
      <c r="D52" s="32"/>
      <c r="E52" s="32"/>
      <c r="F52" s="32"/>
      <c r="G52" s="32"/>
      <c r="H52" s="50"/>
      <c r="I52" s="32"/>
    </row>
    <row r="53" spans="1:9" ht="38.75" customHeight="1">
      <c r="A53" s="57"/>
      <c r="B53" s="57"/>
      <c r="C53" s="57"/>
      <c r="D53" s="57"/>
      <c r="E53" s="57"/>
      <c r="F53" s="57"/>
      <c r="G53" s="57"/>
      <c r="H53" s="57"/>
      <c r="I53" s="57"/>
    </row>
    <row r="54" spans="1:9">
      <c r="A54" s="5"/>
      <c r="B54" s="5"/>
      <c r="C54" s="16"/>
      <c r="D54" s="16"/>
      <c r="E54" s="16"/>
      <c r="F54" s="16"/>
      <c r="G54" s="16"/>
      <c r="H54" s="16"/>
      <c r="I54" s="5"/>
    </row>
    <row r="55" spans="1:9">
      <c r="A55" s="58"/>
      <c r="B55" s="58"/>
      <c r="C55" s="58"/>
      <c r="D55" s="58"/>
      <c r="E55" s="58"/>
      <c r="F55" s="58"/>
      <c r="G55" s="58"/>
      <c r="H55" s="58"/>
      <c r="I55" s="58"/>
    </row>
    <row r="56" spans="1:9">
      <c r="A56" s="7"/>
      <c r="B56" s="6"/>
      <c r="C56" s="7"/>
      <c r="D56" s="7"/>
      <c r="E56" s="7"/>
      <c r="F56" s="7"/>
      <c r="G56" s="7"/>
      <c r="H56" s="7"/>
      <c r="I56" s="6"/>
    </row>
    <row r="57" spans="1:9">
      <c r="A57" s="24"/>
      <c r="B57" s="8"/>
      <c r="C57" s="17"/>
      <c r="D57" s="17"/>
      <c r="E57" s="17"/>
      <c r="F57" s="17"/>
      <c r="G57" s="17"/>
      <c r="H57" s="17"/>
      <c r="I57" s="11"/>
    </row>
    <row r="58" spans="1:9">
      <c r="A58" s="9"/>
      <c r="B58" s="9"/>
      <c r="C58" s="18"/>
      <c r="D58" s="18"/>
      <c r="E58" s="18"/>
      <c r="F58" s="55"/>
      <c r="G58" s="55"/>
      <c r="H58" s="55"/>
      <c r="I58" s="55"/>
    </row>
    <row r="59" spans="1:9">
      <c r="A59" s="9"/>
      <c r="B59" s="9"/>
      <c r="C59" s="18"/>
      <c r="D59" s="18"/>
      <c r="E59" s="18"/>
      <c r="F59" s="55"/>
      <c r="G59" s="55"/>
      <c r="H59" s="55"/>
      <c r="I59" s="55"/>
    </row>
    <row r="60" spans="1:9">
      <c r="A60" s="9"/>
      <c r="B60" s="9"/>
      <c r="C60" s="18"/>
      <c r="D60" s="18"/>
      <c r="E60" s="18"/>
      <c r="F60" s="55"/>
      <c r="G60" s="55"/>
      <c r="H60" s="55"/>
      <c r="I60" s="55"/>
    </row>
    <row r="61" spans="1:9">
      <c r="A61" s="9"/>
      <c r="B61" s="9"/>
      <c r="C61" s="18"/>
      <c r="D61" s="18"/>
      <c r="E61" s="18"/>
      <c r="F61" s="55"/>
      <c r="G61" s="55"/>
      <c r="H61" s="55"/>
      <c r="I61" s="55"/>
    </row>
    <row r="62" spans="1:9">
      <c r="A62" s="55"/>
      <c r="B62" s="55"/>
      <c r="C62" s="18"/>
      <c r="D62" s="18"/>
      <c r="E62" s="18"/>
      <c r="F62" s="55"/>
      <c r="G62" s="55"/>
      <c r="H62" s="55"/>
      <c r="I62" s="55"/>
    </row>
    <row r="63" spans="1:9">
      <c r="A63" s="9"/>
      <c r="B63" s="9"/>
      <c r="C63" s="18"/>
      <c r="D63" s="18"/>
      <c r="E63" s="18"/>
      <c r="F63" s="54"/>
      <c r="G63" s="54"/>
      <c r="H63" s="18"/>
      <c r="I63" s="10"/>
    </row>
    <row r="64" spans="1:9">
      <c r="A64" s="9"/>
      <c r="B64" s="9"/>
      <c r="C64" s="18"/>
      <c r="D64" s="18"/>
      <c r="E64" s="18"/>
      <c r="F64" s="55"/>
      <c r="G64" s="55"/>
      <c r="H64" s="55"/>
      <c r="I64" s="55"/>
    </row>
  </sheetData>
  <mergeCells count="27">
    <mergeCell ref="A14:G14"/>
    <mergeCell ref="A1:I1"/>
    <mergeCell ref="A3:A10"/>
    <mergeCell ref="B10:G10"/>
    <mergeCell ref="A11:A13"/>
    <mergeCell ref="B13:G13"/>
    <mergeCell ref="A15:A25"/>
    <mergeCell ref="B25:G25"/>
    <mergeCell ref="A26:A35"/>
    <mergeCell ref="B35:G35"/>
    <mergeCell ref="A36:A37"/>
    <mergeCell ref="B37:G37"/>
    <mergeCell ref="A38:G38"/>
    <mergeCell ref="A39:A40"/>
    <mergeCell ref="A47:G47"/>
    <mergeCell ref="A48:G48"/>
    <mergeCell ref="A49:G49"/>
    <mergeCell ref="A53:I53"/>
    <mergeCell ref="A55:I55"/>
    <mergeCell ref="F58:I58"/>
    <mergeCell ref="F59:I59"/>
    <mergeCell ref="F60:I60"/>
    <mergeCell ref="F61:I61"/>
    <mergeCell ref="A62:B62"/>
    <mergeCell ref="F62:I62"/>
    <mergeCell ref="F63:G63"/>
    <mergeCell ref="F64:I64"/>
  </mergeCells>
  <phoneticPr fontId="10" type="noConversion"/>
  <pageMargins left="0.7" right="0.7" top="0.75" bottom="0.75" header="0.3" footer="0.3"/>
  <pageSetup paperSize="9" scale="97" orientation="landscape"/>
  <rowBreaks count="1" manualBreakCount="1">
    <brk id="49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调整</vt:lpstr>
      <vt:lpstr>调整!Print_Area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Jie Ma</cp:lastModifiedBy>
  <cp:lastPrinted>2025-02-13T02:30:28Z</cp:lastPrinted>
  <dcterms:created xsi:type="dcterms:W3CDTF">2015-08-21T02:31:00Z</dcterms:created>
  <dcterms:modified xsi:type="dcterms:W3CDTF">2025-02-13T02:31:44Z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A64E2224F67644A0B731EA8452C24BC3_13</vt:lpwstr>
  </property>
  <property fmtid="{D5CDD505-2E9C-101B-9397-08002B2CF9AE}" pid="3" name="KSOProductBuildVer">
    <vt:lpwstr>2052-12.1.0.17827</vt:lpwstr>
  </property>
</Properties>
</file>