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康辉\威马汽车\威马-1.6-1.12\海德报价\海德结算单\"/>
    </mc:Choice>
  </mc:AlternateContent>
  <bookViews>
    <workbookView xWindow="0" yWindow="0" windowWidth="15480" windowHeight="920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F98" i="4" l="1"/>
  <c r="F83" i="4" l="1"/>
  <c r="F81" i="4"/>
  <c r="F78" i="4"/>
  <c r="F79" i="4"/>
  <c r="F34" i="4"/>
  <c r="F33" i="4"/>
  <c r="F71" i="4"/>
  <c r="F60" i="4"/>
  <c r="F49" i="4" l="1"/>
  <c r="F86" i="4"/>
  <c r="F82" i="4"/>
  <c r="F80" i="4"/>
  <c r="F77" i="4"/>
  <c r="F76" i="4"/>
  <c r="F72" i="4"/>
  <c r="F25" i="4"/>
  <c r="F26" i="4"/>
  <c r="F27" i="4"/>
  <c r="F32" i="4"/>
  <c r="F35" i="4"/>
  <c r="F36" i="4"/>
  <c r="F39" i="4"/>
  <c r="F40" i="4"/>
  <c r="F41" i="4"/>
  <c r="F42" i="4"/>
  <c r="F43" i="4"/>
  <c r="F44" i="4"/>
  <c r="F45" i="4"/>
  <c r="F46" i="4"/>
  <c r="F47" i="4"/>
  <c r="F48" i="4"/>
  <c r="F50" i="4"/>
  <c r="F53" i="4"/>
  <c r="F54" i="4"/>
  <c r="F55" i="4"/>
  <c r="F56" i="4"/>
  <c r="F59" i="4"/>
  <c r="F61" i="4"/>
  <c r="F37" i="4" l="1"/>
  <c r="F62" i="4"/>
  <c r="F57" i="4"/>
  <c r="F51" i="4"/>
  <c r="F28" i="4"/>
  <c r="F87" i="4"/>
  <c r="F84" i="4"/>
  <c r="F96" i="4"/>
  <c r="F97" i="4" s="1"/>
  <c r="F90" i="4" l="1"/>
  <c r="F91" i="4" s="1"/>
  <c r="F92" i="4" s="1"/>
  <c r="F65" i="4"/>
  <c r="F66" i="4" l="1"/>
  <c r="F67" i="4" s="1"/>
</calcChain>
</file>

<file path=xl/sharedStrings.xml><?xml version="1.0" encoding="utf-8"?>
<sst xmlns="http://schemas.openxmlformats.org/spreadsheetml/2006/main" count="146" uniqueCount="96">
  <si>
    <t>报价日期：</t>
  </si>
  <si>
    <t>日　　　　期</t>
  </si>
  <si>
    <t>日程安排（当日活动地点及名称，住宿场所等）</t>
  </si>
  <si>
    <t>日期</t>
  </si>
  <si>
    <t>数量</t>
  </si>
  <si>
    <t>总价</t>
  </si>
  <si>
    <t>小计</t>
  </si>
  <si>
    <t>服务费 （*%)</t>
  </si>
  <si>
    <t>批</t>
  </si>
  <si>
    <t>单价:USD</t>
  </si>
  <si>
    <t>司导住宿费用</t>
  </si>
  <si>
    <t>导游小费</t>
  </si>
  <si>
    <r>
      <t>活动起始日期</t>
    </r>
    <r>
      <rPr>
        <b/>
        <sz val="8"/>
        <rFont val="Arial"/>
        <family val="2"/>
      </rPr>
      <t xml:space="preserve"> : </t>
    </r>
  </si>
  <si>
    <r>
      <t>单价</t>
    </r>
    <r>
      <rPr>
        <b/>
        <sz val="8"/>
        <rFont val="Arial"/>
        <family val="2"/>
      </rPr>
      <t>:USD</t>
    </r>
  </si>
  <si>
    <t>日期</t>
    <phoneticPr fontId="6" type="noConversion"/>
  </si>
  <si>
    <t>顿</t>
    <phoneticPr fontId="6" type="noConversion"/>
  </si>
  <si>
    <r>
      <t>人</t>
    </r>
    <r>
      <rPr>
        <b/>
        <sz val="10"/>
        <rFont val="Arial"/>
        <family val="2"/>
      </rPr>
      <t/>
    </r>
    <phoneticPr fontId="6" type="noConversion"/>
  </si>
  <si>
    <t>晚餐</t>
    <phoneticPr fontId="6" type="noConversion"/>
  </si>
  <si>
    <t>司机/导游餐补</t>
    <phoneticPr fontId="6" type="noConversion"/>
  </si>
  <si>
    <t>水（旅行途中饮用）</t>
    <phoneticPr fontId="6" type="noConversion"/>
  </si>
  <si>
    <t>数量</t>
    <phoneticPr fontId="6" type="noConversion"/>
  </si>
  <si>
    <t>人数</t>
    <phoneticPr fontId="6" type="noConversion"/>
  </si>
  <si>
    <t>小计</t>
    <phoneticPr fontId="6" type="noConversion"/>
  </si>
  <si>
    <t>天数</t>
    <phoneticPr fontId="6" type="noConversion"/>
  </si>
  <si>
    <r>
      <t>单位</t>
    </r>
    <r>
      <rPr>
        <b/>
        <sz val="8"/>
        <rFont val="Arial"/>
        <family val="2"/>
      </rPr>
      <t>:USD</t>
    </r>
  </si>
  <si>
    <t>USD</t>
    <phoneticPr fontId="6" type="noConversion"/>
  </si>
  <si>
    <t>RMB</t>
    <phoneticPr fontId="6" type="noConversion"/>
  </si>
  <si>
    <t>其他</t>
    <phoneticPr fontId="6" type="noConversion"/>
  </si>
  <si>
    <r>
      <t>单位</t>
    </r>
    <r>
      <rPr>
        <b/>
        <sz val="8"/>
        <rFont val="Arial"/>
        <family val="2"/>
      </rPr>
      <t>:RMB</t>
    </r>
    <phoneticPr fontId="6" type="noConversion"/>
  </si>
  <si>
    <t>单位RMB</t>
    <phoneticPr fontId="6" type="noConversion"/>
  </si>
  <si>
    <t>两部分总计费用</t>
    <phoneticPr fontId="6" type="noConversion"/>
  </si>
  <si>
    <t>FM:</t>
    <phoneticPr fontId="6" type="noConversion"/>
  </si>
  <si>
    <t>报价联系人：</t>
    <phoneticPr fontId="6" type="noConversion"/>
  </si>
  <si>
    <t>报价货币：</t>
    <phoneticPr fontId="6" type="noConversion"/>
  </si>
  <si>
    <t>服　务　项　目</t>
    <phoneticPr fontId="6" type="noConversion"/>
  </si>
  <si>
    <t>天数</t>
    <phoneticPr fontId="6" type="noConversion"/>
  </si>
  <si>
    <t xml:space="preserve"> </t>
    <phoneticPr fontId="6" type="noConversion"/>
  </si>
  <si>
    <t>备注:酒店房价仅为参考,以实际确认为准</t>
    <phoneticPr fontId="6" type="noConversion"/>
  </si>
  <si>
    <t>第一部分费用合计</t>
    <phoneticPr fontId="6" type="noConversion"/>
  </si>
  <si>
    <t>一.收取服务费项目</t>
    <phoneticPr fontId="6" type="noConversion"/>
  </si>
  <si>
    <t xml:space="preserve"> 标 准 报 价 单</t>
    <phoneticPr fontId="6" type="noConversion"/>
  </si>
  <si>
    <t>询价联系人：陈佳伟</t>
    <phoneticPr fontId="6" type="noConversion"/>
  </si>
  <si>
    <r>
      <t>与会人数</t>
    </r>
    <r>
      <rPr>
        <b/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：</t>
    </r>
    <r>
      <rPr>
        <sz val="8"/>
        <rFont val="Arial"/>
        <family val="2"/>
      </rPr>
      <t>8</t>
    </r>
    <phoneticPr fontId="6" type="noConversion"/>
  </si>
  <si>
    <r>
      <t>活动地点</t>
    </r>
    <r>
      <rPr>
        <b/>
        <sz val="8"/>
        <rFont val="Arial"/>
        <family val="2"/>
      </rPr>
      <t xml:space="preserve"> : SEA,LAS,LAX</t>
    </r>
    <phoneticPr fontId="6" type="noConversion"/>
  </si>
  <si>
    <t>活动名称：CES</t>
    <phoneticPr fontId="6" type="noConversion"/>
  </si>
  <si>
    <t>芮旷</t>
    <phoneticPr fontId="6" type="noConversion"/>
  </si>
  <si>
    <t>2018.1.5-2018.1.12</t>
    <phoneticPr fontId="6" type="noConversion"/>
  </si>
  <si>
    <t>上海飞西雅图，全天游览（10小时用车）</t>
    <phoneticPr fontId="6" type="noConversion"/>
  </si>
  <si>
    <t>西雅图</t>
    <phoneticPr fontId="6" type="noConversion"/>
  </si>
  <si>
    <t>西雅图（10小时用车）</t>
    <phoneticPr fontId="6" type="noConversion"/>
  </si>
  <si>
    <t>西雅图飞拉斯，拉斯奥莱</t>
    <phoneticPr fontId="6" type="noConversion"/>
  </si>
  <si>
    <t>拉斯跳伞</t>
    <phoneticPr fontId="6" type="noConversion"/>
  </si>
  <si>
    <t>拉斯CES</t>
    <phoneticPr fontId="6" type="noConversion"/>
  </si>
  <si>
    <t>拉斯到洛杉矶（射击在洛杉矶）</t>
    <phoneticPr fontId="6" type="noConversion"/>
  </si>
  <si>
    <t>洛杉矶送机</t>
    <phoneticPr fontId="6" type="noConversion"/>
  </si>
  <si>
    <t>1/5-1/7</t>
    <phoneticPr fontId="6" type="noConversion"/>
  </si>
  <si>
    <t>1/7-1/11</t>
    <phoneticPr fontId="6" type="noConversion"/>
  </si>
  <si>
    <t>1/11-1/12</t>
    <phoneticPr fontId="6" type="noConversion"/>
  </si>
  <si>
    <r>
      <t xml:space="preserve">2- </t>
    </r>
    <r>
      <rPr>
        <b/>
        <sz val="8"/>
        <rFont val="宋体"/>
        <family val="3"/>
        <charset val="134"/>
      </rPr>
      <t>餐饮</t>
    </r>
    <phoneticPr fontId="6" type="noConversion"/>
  </si>
  <si>
    <t>西雅图机场停车费（付费后，导游可进来接）</t>
    <phoneticPr fontId="6" type="noConversion"/>
  </si>
  <si>
    <t>西雅图送机</t>
    <phoneticPr fontId="6" type="noConversion"/>
  </si>
  <si>
    <t>西雅图机场停车费（付费后，导游可进来办登机）</t>
    <phoneticPr fontId="6" type="noConversion"/>
  </si>
  <si>
    <t>拉斯接机（洛杉矶派车）+北奥莱</t>
    <phoneticPr fontId="6" type="noConversion"/>
  </si>
  <si>
    <r>
      <t xml:space="preserve">3 - </t>
    </r>
    <r>
      <rPr>
        <b/>
        <sz val="8"/>
        <rFont val="宋体"/>
        <family val="3"/>
        <charset val="134"/>
      </rPr>
      <t>当地交通费</t>
    </r>
    <r>
      <rPr>
        <b/>
        <sz val="8"/>
        <rFont val="Arial"/>
        <family val="2"/>
      </rPr>
      <t xml:space="preserve"> (11-15</t>
    </r>
    <r>
      <rPr>
        <b/>
        <sz val="8"/>
        <rFont val="宋体"/>
        <family val="3"/>
        <charset val="134"/>
      </rPr>
      <t>座van</t>
    </r>
    <r>
      <rPr>
        <b/>
        <sz val="8"/>
        <rFont val="Arial"/>
        <family val="2"/>
      </rPr>
      <t>)10</t>
    </r>
    <r>
      <rPr>
        <b/>
        <sz val="8"/>
        <rFont val="宋体"/>
        <family val="3"/>
        <charset val="134"/>
      </rPr>
      <t>小时用车，</t>
    </r>
    <r>
      <rPr>
        <b/>
        <sz val="8"/>
        <rFont val="Arial"/>
        <family val="2"/>
      </rPr>
      <t xml:space="preserve"> </t>
    </r>
    <r>
      <rPr>
        <b/>
        <sz val="8"/>
        <rFont val="宋体"/>
        <family val="3"/>
        <charset val="134"/>
      </rPr>
      <t>超时费用为</t>
    </r>
    <r>
      <rPr>
        <b/>
        <sz val="8"/>
        <rFont val="Arial"/>
        <family val="2"/>
      </rPr>
      <t>USD100/</t>
    </r>
    <r>
      <rPr>
        <b/>
        <sz val="8"/>
        <rFont val="宋体"/>
        <family val="3"/>
        <charset val="134"/>
      </rPr>
      <t>时（司兼导）</t>
    </r>
    <phoneticPr fontId="6" type="noConversion"/>
  </si>
  <si>
    <t>拉斯ces</t>
    <phoneticPr fontId="6" type="noConversion"/>
  </si>
  <si>
    <t>拉斯-洛杉矶射击场-洛杉矶（请尽快给准确地址）</t>
    <phoneticPr fontId="6" type="noConversion"/>
  </si>
  <si>
    <t>波音工厂</t>
    <phoneticPr fontId="6" type="noConversion"/>
  </si>
  <si>
    <t>太空针</t>
    <phoneticPr fontId="6" type="noConversion"/>
  </si>
  <si>
    <t>并联跳伞+照片+录像</t>
    <phoneticPr fontId="6" type="noConversion"/>
  </si>
  <si>
    <t>CES注册</t>
    <phoneticPr fontId="6" type="noConversion"/>
  </si>
  <si>
    <r>
      <rPr>
        <b/>
        <sz val="8"/>
        <rFont val="宋体"/>
        <family val="3"/>
        <charset val="134"/>
      </rPr>
      <t>西雅图：</t>
    </r>
    <r>
      <rPr>
        <b/>
        <sz val="8"/>
        <rFont val="Arial"/>
        <family val="2"/>
      </rPr>
      <t>W Seattle</t>
    </r>
    <phoneticPr fontId="6" type="noConversion"/>
  </si>
  <si>
    <r>
      <rPr>
        <b/>
        <sz val="8"/>
        <rFont val="宋体"/>
        <family val="3"/>
        <charset val="134"/>
      </rPr>
      <t>拉斯：</t>
    </r>
    <r>
      <rPr>
        <b/>
        <sz val="8"/>
        <rFont val="Arial"/>
        <family val="2"/>
      </rPr>
      <t>Monte Carlo Hotel</t>
    </r>
    <phoneticPr fontId="6" type="noConversion"/>
  </si>
  <si>
    <r>
      <rPr>
        <b/>
        <sz val="8"/>
        <rFont val="宋体"/>
        <family val="3"/>
        <charset val="134"/>
      </rPr>
      <t>洛杉矶</t>
    </r>
    <r>
      <rPr>
        <b/>
        <sz val="8"/>
        <rFont val="Arial"/>
        <family val="2"/>
      </rPr>
      <t>The Westin Bonaventure Hotel and Suites Los Angeles</t>
    </r>
    <phoneticPr fontId="6" type="noConversion"/>
  </si>
  <si>
    <t>拉斯酒店resort fee（前台现付）</t>
    <phoneticPr fontId="6" type="noConversion"/>
  </si>
  <si>
    <r>
      <t xml:space="preserve">1 - </t>
    </r>
    <r>
      <rPr>
        <b/>
        <sz val="8"/>
        <rFont val="宋体"/>
        <family val="3"/>
        <charset val="134"/>
      </rPr>
      <t>住宿</t>
    </r>
    <r>
      <rPr>
        <b/>
        <sz val="8"/>
        <rFont val="Arial"/>
        <family val="2"/>
      </rPr>
      <t>/</t>
    </r>
    <r>
      <rPr>
        <b/>
        <sz val="8"/>
        <rFont val="宋体"/>
        <family val="3"/>
        <charset val="134"/>
      </rPr>
      <t>酒店（含税含双早）</t>
    </r>
    <phoneticPr fontId="6" type="noConversion"/>
  </si>
  <si>
    <r>
      <t>拉斯跳伞（基地有接送，但是司兼导就不能协助客人check</t>
    </r>
    <r>
      <rPr>
        <sz val="8"/>
        <rFont val="宋体"/>
        <family val="3"/>
        <charset val="134"/>
      </rPr>
      <t xml:space="preserve"> in）</t>
    </r>
    <phoneticPr fontId="6" type="noConversion"/>
  </si>
  <si>
    <t xml:space="preserve">TO：康辉集团北京国际会议展览有限公司 </t>
    <phoneticPr fontId="6" type="noConversion"/>
  </si>
  <si>
    <t>北京达美国际旅行社有限责任公司</t>
    <phoneticPr fontId="6" type="noConversion"/>
  </si>
  <si>
    <t>evus</t>
    <phoneticPr fontId="7" type="noConversion"/>
  </si>
  <si>
    <r>
      <t>USD（参考汇率：6.57，以实际最终确认为准</t>
    </r>
    <r>
      <rPr>
        <sz val="7"/>
        <rFont val="宋体"/>
        <family val="3"/>
        <charset val="134"/>
      </rPr>
      <t>）</t>
    </r>
    <phoneticPr fontId="6" type="noConversion"/>
  </si>
  <si>
    <t>二.收取垫付费项目</t>
    <phoneticPr fontId="6" type="noConversion"/>
  </si>
  <si>
    <t>超时费（3+6+5.5+1.5+2.5=20.5)</t>
    <phoneticPr fontId="6" type="noConversion"/>
  </si>
  <si>
    <t>导游小费(西雅图）</t>
    <phoneticPr fontId="6" type="noConversion"/>
  </si>
  <si>
    <t>午餐</t>
    <phoneticPr fontId="6" type="noConversion"/>
  </si>
  <si>
    <r>
      <t xml:space="preserve">1 - </t>
    </r>
    <r>
      <rPr>
        <b/>
        <sz val="8"/>
        <rFont val="宋体"/>
        <family val="3"/>
        <charset val="134"/>
      </rPr>
      <t>住宿</t>
    </r>
    <r>
      <rPr>
        <b/>
        <sz val="8"/>
        <rFont val="Arial"/>
        <family val="2"/>
      </rPr>
      <t>/</t>
    </r>
    <r>
      <rPr>
        <b/>
        <sz val="8"/>
        <rFont val="宋体"/>
        <family val="3"/>
        <charset val="134"/>
      </rPr>
      <t>酒店（含税）</t>
    </r>
    <phoneticPr fontId="6" type="noConversion"/>
  </si>
  <si>
    <t>午餐</t>
    <phoneticPr fontId="6" type="noConversion"/>
  </si>
  <si>
    <t>晚餐</t>
    <phoneticPr fontId="6" type="noConversion"/>
  </si>
  <si>
    <t>晚餐酒水</t>
    <phoneticPr fontId="6" type="noConversion"/>
  </si>
  <si>
    <t>晚餐</t>
    <phoneticPr fontId="6" type="noConversion"/>
  </si>
  <si>
    <t>航空博物馆</t>
    <phoneticPr fontId="6" type="noConversion"/>
  </si>
  <si>
    <t>4.景点门票(以最终确认为准)</t>
    <phoneticPr fontId="6" type="noConversion"/>
  </si>
  <si>
    <r>
      <t xml:space="preserve">5- </t>
    </r>
    <r>
      <rPr>
        <b/>
        <sz val="8"/>
        <rFont val="宋体"/>
        <family val="3"/>
        <charset val="134"/>
      </rPr>
      <t>其他</t>
    </r>
    <phoneticPr fontId="6" type="noConversion"/>
  </si>
  <si>
    <r>
      <t xml:space="preserve">6- </t>
    </r>
    <r>
      <rPr>
        <b/>
        <sz val="8"/>
        <rFont val="宋体"/>
        <family val="3"/>
        <charset val="134"/>
      </rPr>
      <t>服务费</t>
    </r>
    <phoneticPr fontId="6" type="noConversion"/>
  </si>
  <si>
    <t>三.不收取服务费项目</t>
    <phoneticPr fontId="6" type="noConversion"/>
  </si>
  <si>
    <t>3.景点门票(以最终确认为准)</t>
    <phoneticPr fontId="6" type="noConversion"/>
  </si>
  <si>
    <r>
      <t xml:space="preserve">4- </t>
    </r>
    <r>
      <rPr>
        <b/>
        <sz val="8"/>
        <rFont val="宋体"/>
        <family val="3"/>
        <charset val="134"/>
      </rPr>
      <t>服务费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</si>
</sst>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);[Red]\(0.000\)"/>
    <numFmt numFmtId="177" formatCode="0_);[Red]\(0\)"/>
    <numFmt numFmtId="178" formatCode="#,##0.00_ "/>
  </numFmts>
  <fonts count="24"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u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u/>
      <sz val="8"/>
      <name val="宋体"/>
      <family val="3"/>
      <charset val="134"/>
    </font>
    <font>
      <b/>
      <u/>
      <sz val="8"/>
      <name val="Arial"/>
      <family val="2"/>
    </font>
    <font>
      <b/>
      <sz val="8"/>
      <name val="宋体"/>
      <family val="3"/>
      <charset val="134"/>
    </font>
    <font>
      <b/>
      <sz val="8"/>
      <name val="Arial"/>
      <family val="2"/>
    </font>
    <font>
      <sz val="8"/>
      <name val="宋体"/>
      <family val="3"/>
      <charset val="134"/>
    </font>
    <font>
      <b/>
      <sz val="8"/>
      <color indexed="48"/>
      <name val="Arial"/>
      <family val="2"/>
    </font>
    <font>
      <sz val="8"/>
      <color indexed="8"/>
      <name val="宋体"/>
      <family val="3"/>
      <charset val="134"/>
    </font>
    <font>
      <sz val="8"/>
      <name val="Arial"/>
      <family val="2"/>
    </font>
    <font>
      <b/>
      <sz val="8"/>
      <color indexed="60"/>
      <name val="宋体"/>
      <family val="3"/>
      <charset val="134"/>
    </font>
    <font>
      <b/>
      <u/>
      <sz val="7"/>
      <name val="宋体"/>
      <family val="3"/>
      <charset val="134"/>
    </font>
    <font>
      <sz val="7"/>
      <name val="宋体"/>
      <family val="3"/>
      <charset val="134"/>
    </font>
    <font>
      <b/>
      <sz val="11"/>
      <name val="宋体"/>
      <family val="3"/>
      <charset val="134"/>
    </font>
    <font>
      <b/>
      <sz val="14"/>
      <color indexed="48"/>
      <name val="宋体"/>
      <family val="3"/>
      <charset val="134"/>
    </font>
    <font>
      <b/>
      <u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176" fontId="3" fillId="0" borderId="0" xfId="0" applyNumberFormat="1" applyFont="1" applyAlignment="1"/>
    <xf numFmtId="177" fontId="3" fillId="0" borderId="0" xfId="0" applyNumberFormat="1" applyFont="1" applyAlignment="1">
      <alignment horizontal="center"/>
    </xf>
    <xf numFmtId="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176" fontId="11" fillId="2" borderId="6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176" fontId="10" fillId="2" borderId="12" xfId="0" applyNumberFormat="1" applyFont="1" applyFill="1" applyBorder="1" applyAlignment="1">
      <alignment horizontal="center" vertical="center"/>
    </xf>
    <xf numFmtId="177" fontId="10" fillId="2" borderId="12" xfId="0" applyNumberFormat="1" applyFont="1" applyFill="1" applyBorder="1" applyAlignment="1">
      <alignment horizontal="center" vertical="center"/>
    </xf>
    <xf numFmtId="177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4" fontId="10" fillId="2" borderId="13" xfId="0" applyNumberFormat="1" applyFont="1" applyFill="1" applyBorder="1" applyAlignment="1">
      <alignment horizontal="left" vertical="center"/>
    </xf>
    <xf numFmtId="4" fontId="8" fillId="6" borderId="4" xfId="0" applyNumberFormat="1" applyFont="1" applyFill="1" applyBorder="1" applyAlignment="1">
      <alignment horizontal="right" vertical="center"/>
    </xf>
    <xf numFmtId="4" fontId="8" fillId="6" borderId="14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left" vertical="center"/>
    </xf>
    <xf numFmtId="4" fontId="8" fillId="4" borderId="15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58" fontId="13" fillId="0" borderId="5" xfId="0" applyNumberFormat="1" applyFont="1" applyBorder="1" applyAlignment="1">
      <alignment horizontal="left" vertical="center"/>
    </xf>
    <xf numFmtId="58" fontId="13" fillId="0" borderId="7" xfId="0" applyNumberFormat="1" applyFont="1" applyBorder="1" applyAlignment="1">
      <alignment horizontal="left" vertical="center"/>
    </xf>
    <xf numFmtId="58" fontId="13" fillId="0" borderId="17" xfId="0" applyNumberFormat="1" applyFont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176" fontId="15" fillId="0" borderId="18" xfId="0" applyNumberFormat="1" applyFont="1" applyBorder="1" applyAlignment="1">
      <alignment vertical="center"/>
    </xf>
    <xf numFmtId="177" fontId="15" fillId="0" borderId="18" xfId="0" applyNumberFormat="1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176" fontId="15" fillId="0" borderId="6" xfId="0" applyNumberFormat="1" applyFont="1" applyFill="1" applyBorder="1" applyAlignment="1">
      <alignment vertical="center"/>
    </xf>
    <xf numFmtId="177" fontId="15" fillId="0" borderId="6" xfId="0" applyNumberFormat="1" applyFont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Border="1" applyAlignment="1">
      <alignment vertical="center"/>
    </xf>
    <xf numFmtId="176" fontId="15" fillId="0" borderId="18" xfId="0" applyNumberFormat="1" applyFont="1" applyFill="1" applyBorder="1" applyAlignment="1">
      <alignment vertical="center"/>
    </xf>
    <xf numFmtId="177" fontId="10" fillId="0" borderId="18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58" fontId="12" fillId="3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/>
    </xf>
    <xf numFmtId="177" fontId="15" fillId="2" borderId="19" xfId="0" applyNumberFormat="1" applyFont="1" applyFill="1" applyBorder="1" applyAlignment="1">
      <alignment horizontal="center" vertical="center"/>
    </xf>
    <xf numFmtId="177" fontId="10" fillId="2" borderId="19" xfId="0" applyNumberFormat="1" applyFont="1" applyFill="1" applyBorder="1" applyAlignment="1">
      <alignment horizontal="center" vertical="center"/>
    </xf>
    <xf numFmtId="4" fontId="15" fillId="2" borderId="19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58" fontId="12" fillId="3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Border="1" applyAlignment="1">
      <alignment vertical="center"/>
    </xf>
    <xf numFmtId="177" fontId="15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177" fontId="10" fillId="0" borderId="20" xfId="0" applyNumberFormat="1" applyFont="1" applyFill="1" applyBorder="1" applyAlignment="1">
      <alignment horizontal="center" vertical="center"/>
    </xf>
    <xf numFmtId="58" fontId="12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2" fillId="3" borderId="22" xfId="0" applyFont="1" applyFill="1" applyBorder="1" applyAlignment="1">
      <alignment horizontal="left" vertical="center"/>
    </xf>
    <xf numFmtId="176" fontId="15" fillId="0" borderId="22" xfId="0" applyNumberFormat="1" applyFont="1" applyFill="1" applyBorder="1" applyAlignment="1">
      <alignment vertical="center"/>
    </xf>
    <xf numFmtId="177" fontId="15" fillId="0" borderId="22" xfId="0" applyNumberFormat="1" applyFont="1" applyBorder="1" applyAlignment="1">
      <alignment horizontal="center" vertical="center"/>
    </xf>
    <xf numFmtId="177" fontId="10" fillId="0" borderId="22" xfId="0" applyNumberFormat="1" applyFont="1" applyFill="1" applyBorder="1" applyAlignment="1">
      <alignment horizontal="center" vertical="center"/>
    </xf>
    <xf numFmtId="4" fontId="15" fillId="0" borderId="2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78" fontId="15" fillId="0" borderId="6" xfId="0" applyNumberFormat="1" applyFont="1" applyBorder="1" applyAlignment="1">
      <alignment horizontal="left" vertical="center"/>
    </xf>
    <xf numFmtId="9" fontId="10" fillId="6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0" fillId="6" borderId="6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0" fillId="5" borderId="16" xfId="0" applyFont="1" applyFill="1" applyBorder="1" applyAlignment="1">
      <alignment vertical="center" wrapText="1"/>
    </xf>
    <xf numFmtId="0" fontId="20" fillId="5" borderId="2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11" fillId="0" borderId="11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/>
    </xf>
    <xf numFmtId="177" fontId="10" fillId="0" borderId="12" xfId="0" applyNumberFormat="1" applyFont="1" applyFill="1" applyBorder="1" applyAlignment="1">
      <alignment horizontal="center" vertical="center"/>
    </xf>
    <xf numFmtId="177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left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58" fontId="12" fillId="0" borderId="6" xfId="0" applyNumberFormat="1" applyFont="1" applyFill="1" applyBorder="1" applyAlignment="1">
      <alignment horizontal="left" vertical="center"/>
    </xf>
    <xf numFmtId="0" fontId="22" fillId="0" borderId="7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4" fontId="8" fillId="6" borderId="23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58" fontId="13" fillId="0" borderId="24" xfId="0" applyNumberFormat="1" applyFont="1" applyBorder="1" applyAlignment="1">
      <alignment horizontal="center" vertical="center"/>
    </xf>
    <xf numFmtId="58" fontId="13" fillId="0" borderId="25" xfId="0" applyNumberFormat="1" applyFont="1" applyBorder="1" applyAlignment="1">
      <alignment horizontal="center" vertical="center"/>
    </xf>
    <xf numFmtId="58" fontId="13" fillId="0" borderId="26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47625</xdr:rowOff>
    </xdr:from>
    <xdr:to>
      <xdr:col>5</xdr:col>
      <xdr:colOff>2276475</xdr:colOff>
      <xdr:row>0</xdr:row>
      <xdr:rowOff>838200</xdr:rowOff>
    </xdr:to>
    <xdr:pic>
      <xdr:nvPicPr>
        <xdr:cNvPr id="7347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 l="10954" r="13033"/>
        <a:stretch>
          <a:fillRect/>
        </a:stretch>
      </xdr:blipFill>
      <xdr:spPr bwMode="auto">
        <a:xfrm>
          <a:off x="5238750" y="47625"/>
          <a:ext cx="1828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98</xdr:row>
      <xdr:rowOff>28575</xdr:rowOff>
    </xdr:from>
    <xdr:to>
      <xdr:col>5</xdr:col>
      <xdr:colOff>2412294</xdr:colOff>
      <xdr:row>105</xdr:row>
      <xdr:rowOff>132522</xdr:rowOff>
    </xdr:to>
    <xdr:pic>
      <xdr:nvPicPr>
        <xdr:cNvPr id="7348" name="图片 2"/>
        <xdr:cNvPicPr>
          <a:picLocks noChangeAspect="1"/>
        </xdr:cNvPicPr>
      </xdr:nvPicPr>
      <xdr:blipFill>
        <a:blip xmlns:r="http://schemas.openxmlformats.org/officeDocument/2006/relationships" r:embed="rId2"/>
        <a:srcRect t="20152"/>
        <a:stretch>
          <a:fillRect/>
        </a:stretch>
      </xdr:blipFill>
      <xdr:spPr bwMode="auto">
        <a:xfrm>
          <a:off x="9525" y="18092945"/>
          <a:ext cx="7190117" cy="1611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topLeftCell="A49" zoomScaleNormal="100" zoomScalePageLayoutView="70" workbookViewId="0">
      <selection activeCell="H72" sqref="H72"/>
    </sheetView>
  </sheetViews>
  <sheetFormatPr defaultColWidth="9" defaultRowHeight="17.25" customHeight="1"/>
  <cols>
    <col min="1" max="1" width="33.75" style="1" bestFit="1" customWidth="1"/>
    <col min="2" max="2" width="7.5" style="2" bestFit="1" customWidth="1"/>
    <col min="3" max="3" width="9.33203125" style="3" customWidth="1"/>
    <col min="4" max="4" width="6.08203125" style="22" customWidth="1"/>
    <col min="5" max="5" width="6.08203125" style="4" bestFit="1" customWidth="1"/>
    <col min="6" max="6" width="32" style="5" customWidth="1"/>
    <col min="7" max="16384" width="9" style="6"/>
  </cols>
  <sheetData>
    <row r="1" spans="1:6" ht="84" customHeight="1">
      <c r="A1" s="139"/>
      <c r="B1" s="139"/>
      <c r="C1" s="139"/>
      <c r="D1" s="139"/>
      <c r="E1" s="139"/>
      <c r="F1" s="139"/>
    </row>
    <row r="2" spans="1:6" s="7" customFormat="1" ht="32.25" customHeight="1" thickBot="1">
      <c r="A2" s="140" t="s">
        <v>40</v>
      </c>
      <c r="B2" s="141"/>
      <c r="C2" s="141"/>
      <c r="D2" s="141"/>
      <c r="E2" s="141"/>
      <c r="F2" s="141"/>
    </row>
    <row r="3" spans="1:6" s="8" customFormat="1" ht="12.75" customHeight="1">
      <c r="A3" s="186" t="s">
        <v>76</v>
      </c>
      <c r="B3" s="187"/>
      <c r="C3" s="187"/>
      <c r="D3" s="188" t="s">
        <v>31</v>
      </c>
      <c r="E3" s="188"/>
      <c r="F3" s="121" t="s">
        <v>77</v>
      </c>
    </row>
    <row r="4" spans="1:6" s="7" customFormat="1" ht="12.75" customHeight="1">
      <c r="A4" s="189" t="s">
        <v>41</v>
      </c>
      <c r="B4" s="159"/>
      <c r="C4" s="159"/>
      <c r="D4" s="190" t="s">
        <v>32</v>
      </c>
      <c r="E4" s="191"/>
      <c r="F4" s="24" t="s">
        <v>45</v>
      </c>
    </row>
    <row r="5" spans="1:6" s="7" customFormat="1" ht="12.75" customHeight="1">
      <c r="A5" s="158" t="s">
        <v>42</v>
      </c>
      <c r="B5" s="159"/>
      <c r="C5" s="159"/>
      <c r="D5" s="160" t="s">
        <v>12</v>
      </c>
      <c r="E5" s="160"/>
      <c r="F5" s="24" t="s">
        <v>46</v>
      </c>
    </row>
    <row r="6" spans="1:6" s="9" customFormat="1" ht="12.75" customHeight="1">
      <c r="A6" s="158" t="s">
        <v>43</v>
      </c>
      <c r="B6" s="159"/>
      <c r="C6" s="159"/>
      <c r="D6" s="160" t="s">
        <v>0</v>
      </c>
      <c r="E6" s="160"/>
      <c r="F6" s="25">
        <v>43097</v>
      </c>
    </row>
    <row r="7" spans="1:6" s="9" customFormat="1" ht="12.75" customHeight="1">
      <c r="A7" s="158" t="s">
        <v>44</v>
      </c>
      <c r="B7" s="159"/>
      <c r="C7" s="159"/>
      <c r="D7" s="160" t="s">
        <v>33</v>
      </c>
      <c r="E7" s="160"/>
      <c r="F7" s="118" t="s">
        <v>79</v>
      </c>
    </row>
    <row r="8" spans="1:6" s="10" customFormat="1" ht="12.75" customHeight="1" thickBot="1">
      <c r="A8" s="66"/>
      <c r="B8" s="161">
        <v>6.57</v>
      </c>
      <c r="C8" s="161"/>
      <c r="D8" s="161"/>
      <c r="E8" s="161"/>
      <c r="F8" s="162"/>
    </row>
    <row r="9" spans="1:6" s="7" customFormat="1" ht="12.75" customHeight="1">
      <c r="A9" s="67" t="s">
        <v>1</v>
      </c>
      <c r="B9" s="183" t="s">
        <v>2</v>
      </c>
      <c r="C9" s="184"/>
      <c r="D9" s="184"/>
      <c r="E9" s="184"/>
      <c r="F9" s="185"/>
    </row>
    <row r="10" spans="1:6" s="7" customFormat="1" ht="12.75" customHeight="1">
      <c r="A10" s="68">
        <v>42740</v>
      </c>
      <c r="B10" s="155" t="s">
        <v>47</v>
      </c>
      <c r="C10" s="156"/>
      <c r="D10" s="156"/>
      <c r="E10" s="156"/>
      <c r="F10" s="157"/>
    </row>
    <row r="11" spans="1:6" s="7" customFormat="1" ht="12.75" customHeight="1">
      <c r="A11" s="68">
        <v>42741</v>
      </c>
      <c r="B11" s="155" t="s">
        <v>49</v>
      </c>
      <c r="C11" s="156"/>
      <c r="D11" s="156"/>
      <c r="E11" s="156"/>
      <c r="F11" s="157"/>
    </row>
    <row r="12" spans="1:6" s="7" customFormat="1" ht="12.75" customHeight="1">
      <c r="A12" s="68">
        <v>42742</v>
      </c>
      <c r="B12" s="155" t="s">
        <v>50</v>
      </c>
      <c r="C12" s="156"/>
      <c r="D12" s="156"/>
      <c r="E12" s="156"/>
      <c r="F12" s="157"/>
    </row>
    <row r="13" spans="1:6" s="7" customFormat="1" ht="12.75" customHeight="1">
      <c r="A13" s="68">
        <v>42743</v>
      </c>
      <c r="B13" s="155" t="s">
        <v>51</v>
      </c>
      <c r="C13" s="156"/>
      <c r="D13" s="156"/>
      <c r="E13" s="156"/>
      <c r="F13" s="157"/>
    </row>
    <row r="14" spans="1:6" s="7" customFormat="1" ht="12.75" customHeight="1">
      <c r="A14" s="68">
        <v>42744</v>
      </c>
      <c r="B14" s="155" t="s">
        <v>52</v>
      </c>
      <c r="C14" s="156"/>
      <c r="D14" s="156"/>
      <c r="E14" s="156"/>
      <c r="F14" s="157"/>
    </row>
    <row r="15" spans="1:6" s="7" customFormat="1" ht="12.75" customHeight="1">
      <c r="A15" s="68">
        <v>42745</v>
      </c>
      <c r="B15" s="155" t="s">
        <v>52</v>
      </c>
      <c r="C15" s="156"/>
      <c r="D15" s="156"/>
      <c r="E15" s="156"/>
      <c r="F15" s="157"/>
    </row>
    <row r="16" spans="1:6" s="7" customFormat="1" ht="12.75" customHeight="1">
      <c r="A16" s="68">
        <v>42746</v>
      </c>
      <c r="B16" s="155" t="s">
        <v>53</v>
      </c>
      <c r="C16" s="156"/>
      <c r="D16" s="156"/>
      <c r="E16" s="156"/>
      <c r="F16" s="157"/>
    </row>
    <row r="17" spans="1:6" s="7" customFormat="1" ht="12.75" customHeight="1">
      <c r="A17" s="68">
        <v>42747</v>
      </c>
      <c r="B17" s="155" t="s">
        <v>54</v>
      </c>
      <c r="C17" s="156"/>
      <c r="D17" s="156"/>
      <c r="E17" s="156"/>
      <c r="F17" s="157"/>
    </row>
    <row r="18" spans="1:6" s="7" customFormat="1" ht="12.75" customHeight="1">
      <c r="A18" s="69"/>
      <c r="B18" s="155"/>
      <c r="C18" s="156"/>
      <c r="D18" s="156"/>
      <c r="E18" s="156"/>
      <c r="F18" s="157"/>
    </row>
    <row r="19" spans="1:6" s="7" customFormat="1" ht="12.75" customHeight="1">
      <c r="A19" s="69"/>
      <c r="B19" s="155"/>
      <c r="C19" s="156"/>
      <c r="D19" s="156"/>
      <c r="E19" s="156"/>
      <c r="F19" s="157"/>
    </row>
    <row r="20" spans="1:6" s="7" customFormat="1" ht="12.75" customHeight="1" thickBot="1">
      <c r="A20" s="70"/>
      <c r="B20" s="177"/>
      <c r="C20" s="178"/>
      <c r="D20" s="178"/>
      <c r="E20" s="178"/>
      <c r="F20" s="179"/>
    </row>
    <row r="21" spans="1:6" s="7" customFormat="1" ht="12.75" customHeight="1">
      <c r="A21" s="174"/>
      <c r="B21" s="175"/>
      <c r="C21" s="175"/>
      <c r="D21" s="175"/>
      <c r="E21" s="175"/>
      <c r="F21" s="176"/>
    </row>
    <row r="22" spans="1:6" s="12" customFormat="1" ht="20.149999999999999" customHeight="1" thickBot="1">
      <c r="A22" s="119" t="s">
        <v>39</v>
      </c>
      <c r="B22" s="166"/>
      <c r="C22" s="166"/>
      <c r="D22" s="166"/>
      <c r="E22" s="166"/>
      <c r="F22" s="167"/>
    </row>
    <row r="23" spans="1:6" s="7" customFormat="1" ht="12.75" customHeight="1">
      <c r="A23" s="26" t="s">
        <v>34</v>
      </c>
      <c r="B23" s="27" t="s">
        <v>3</v>
      </c>
      <c r="C23" s="28" t="s">
        <v>9</v>
      </c>
      <c r="D23" s="28" t="s">
        <v>4</v>
      </c>
      <c r="E23" s="29" t="s">
        <v>35</v>
      </c>
      <c r="F23" s="30" t="s">
        <v>5</v>
      </c>
    </row>
    <row r="24" spans="1:6" s="9" customFormat="1" ht="12.75" customHeight="1">
      <c r="A24" s="31" t="s">
        <v>84</v>
      </c>
      <c r="B24" s="32"/>
      <c r="C24" s="33"/>
      <c r="D24" s="34"/>
      <c r="E24" s="35"/>
      <c r="F24" s="36"/>
    </row>
    <row r="25" spans="1:6" s="9" customFormat="1" ht="12.75" customHeight="1">
      <c r="A25" s="37" t="s">
        <v>70</v>
      </c>
      <c r="B25" s="38" t="s">
        <v>55</v>
      </c>
      <c r="C25" s="39">
        <v>258</v>
      </c>
      <c r="D25" s="39">
        <v>2</v>
      </c>
      <c r="E25" s="40">
        <v>2</v>
      </c>
      <c r="F25" s="71">
        <f>C25*D25*E25</f>
        <v>1032</v>
      </c>
    </row>
    <row r="26" spans="1:6" s="9" customFormat="1" ht="12.75" customHeight="1">
      <c r="A26" s="41" t="s">
        <v>71</v>
      </c>
      <c r="B26" s="42" t="s">
        <v>56</v>
      </c>
      <c r="C26" s="43">
        <v>580</v>
      </c>
      <c r="D26" s="43">
        <v>2</v>
      </c>
      <c r="E26" s="44">
        <v>4</v>
      </c>
      <c r="F26" s="71">
        <f>C26*D26*E26</f>
        <v>4640</v>
      </c>
    </row>
    <row r="27" spans="1:6" s="9" customFormat="1" ht="21">
      <c r="A27" s="41" t="s">
        <v>72</v>
      </c>
      <c r="B27" s="42" t="s">
        <v>57</v>
      </c>
      <c r="C27" s="43">
        <v>460</v>
      </c>
      <c r="D27" s="43">
        <v>2</v>
      </c>
      <c r="E27" s="44">
        <v>1</v>
      </c>
      <c r="F27" s="71">
        <f>C27*D27*E27</f>
        <v>920</v>
      </c>
    </row>
    <row r="28" spans="1:6" s="11" customFormat="1" ht="12.75" customHeight="1" thickBot="1">
      <c r="A28" s="72" t="s">
        <v>36</v>
      </c>
      <c r="B28" s="73"/>
      <c r="C28" s="74"/>
      <c r="D28" s="75"/>
      <c r="E28" s="76" t="s">
        <v>6</v>
      </c>
      <c r="F28" s="77">
        <f>SUM(F25:F27)</f>
        <v>6592</v>
      </c>
    </row>
    <row r="29" spans="1:6" s="13" customFormat="1" ht="12.75" customHeight="1">
      <c r="A29" s="168" t="s">
        <v>37</v>
      </c>
      <c r="B29" s="169"/>
      <c r="C29" s="169"/>
      <c r="D29" s="169"/>
      <c r="E29" s="169"/>
      <c r="F29" s="170"/>
    </row>
    <row r="30" spans="1:6" s="13" customFormat="1" ht="12.75" customHeight="1">
      <c r="A30" s="171"/>
      <c r="B30" s="172"/>
      <c r="C30" s="172"/>
      <c r="D30" s="172"/>
      <c r="E30" s="172"/>
      <c r="F30" s="173"/>
    </row>
    <row r="31" spans="1:6" s="7" customFormat="1" ht="12.75" customHeight="1">
      <c r="A31" s="45" t="s">
        <v>58</v>
      </c>
      <c r="B31" s="46" t="s">
        <v>14</v>
      </c>
      <c r="C31" s="47" t="s">
        <v>13</v>
      </c>
      <c r="D31" s="48" t="s">
        <v>15</v>
      </c>
      <c r="E31" s="48" t="s">
        <v>16</v>
      </c>
      <c r="F31" s="49"/>
    </row>
    <row r="32" spans="1:6" s="7" customFormat="1" ht="12.75" customHeight="1">
      <c r="A32" s="78" t="s">
        <v>83</v>
      </c>
      <c r="B32" s="130">
        <v>43105</v>
      </c>
      <c r="C32" s="80">
        <v>30</v>
      </c>
      <c r="D32" s="81">
        <v>1</v>
      </c>
      <c r="E32" s="82">
        <v>6</v>
      </c>
      <c r="F32" s="71">
        <f t="shared" ref="F32:F36" si="0">C32*D32*E32</f>
        <v>180</v>
      </c>
    </row>
    <row r="33" spans="1:6" s="7" customFormat="1" ht="12.75" customHeight="1">
      <c r="A33" s="78" t="s">
        <v>86</v>
      </c>
      <c r="B33" s="130">
        <v>43105</v>
      </c>
      <c r="C33" s="80">
        <v>50</v>
      </c>
      <c r="D33" s="81">
        <v>1</v>
      </c>
      <c r="E33" s="82">
        <v>6</v>
      </c>
      <c r="F33" s="71">
        <f t="shared" si="0"/>
        <v>300</v>
      </c>
    </row>
    <row r="34" spans="1:6" s="7" customFormat="1" ht="12.75" customHeight="1">
      <c r="A34" s="78" t="s">
        <v>85</v>
      </c>
      <c r="B34" s="130">
        <v>43106</v>
      </c>
      <c r="C34" s="80">
        <v>30</v>
      </c>
      <c r="D34" s="81">
        <v>1</v>
      </c>
      <c r="E34" s="82">
        <v>6</v>
      </c>
      <c r="F34" s="71">
        <f t="shared" si="0"/>
        <v>180</v>
      </c>
    </row>
    <row r="35" spans="1:6" s="14" customFormat="1" ht="12.75" customHeight="1">
      <c r="A35" s="78" t="s">
        <v>18</v>
      </c>
      <c r="B35" s="79"/>
      <c r="C35" s="80">
        <v>15</v>
      </c>
      <c r="D35" s="81">
        <v>14</v>
      </c>
      <c r="E35" s="82">
        <v>1</v>
      </c>
      <c r="F35" s="71">
        <f t="shared" si="0"/>
        <v>210</v>
      </c>
    </row>
    <row r="36" spans="1:6" s="13" customFormat="1" ht="12.75" customHeight="1">
      <c r="A36" s="78" t="s">
        <v>19</v>
      </c>
      <c r="B36" s="79"/>
      <c r="C36" s="83">
        <v>1</v>
      </c>
      <c r="D36" s="81">
        <v>8</v>
      </c>
      <c r="E36" s="82">
        <v>6</v>
      </c>
      <c r="F36" s="71">
        <f t="shared" si="0"/>
        <v>48</v>
      </c>
    </row>
    <row r="37" spans="1:6" s="13" customFormat="1" ht="12.75" customHeight="1" thickBot="1">
      <c r="A37" s="72"/>
      <c r="B37" s="73"/>
      <c r="C37" s="84"/>
      <c r="D37" s="75"/>
      <c r="E37" s="85" t="s">
        <v>6</v>
      </c>
      <c r="F37" s="86">
        <f>SUM(F32:F36)</f>
        <v>918</v>
      </c>
    </row>
    <row r="38" spans="1:6" s="13" customFormat="1" ht="25.5" customHeight="1">
      <c r="A38" s="122" t="s">
        <v>63</v>
      </c>
      <c r="B38" s="123" t="s">
        <v>14</v>
      </c>
      <c r="C38" s="124" t="s">
        <v>13</v>
      </c>
      <c r="D38" s="125" t="s">
        <v>20</v>
      </c>
      <c r="E38" s="126"/>
      <c r="F38" s="127"/>
    </row>
    <row r="39" spans="1:6" s="13" customFormat="1" ht="12.75" customHeight="1">
      <c r="A39" s="87" t="s">
        <v>48</v>
      </c>
      <c r="B39" s="103">
        <v>42740</v>
      </c>
      <c r="C39" s="80">
        <v>520</v>
      </c>
      <c r="D39" s="128">
        <v>1</v>
      </c>
      <c r="E39" s="89"/>
      <c r="F39" s="71">
        <f>C39*D39</f>
        <v>520</v>
      </c>
    </row>
    <row r="40" spans="1:6" s="13" customFormat="1" ht="12.75" customHeight="1">
      <c r="A40" s="87" t="s">
        <v>59</v>
      </c>
      <c r="B40" s="103">
        <v>42740</v>
      </c>
      <c r="C40" s="80">
        <v>30</v>
      </c>
      <c r="D40" s="128">
        <v>1</v>
      </c>
      <c r="E40" s="89"/>
      <c r="F40" s="71">
        <f>C40*D40</f>
        <v>30</v>
      </c>
    </row>
    <row r="41" spans="1:6" s="13" customFormat="1" ht="12.75" customHeight="1">
      <c r="A41" s="87" t="s">
        <v>48</v>
      </c>
      <c r="B41" s="103">
        <v>42741</v>
      </c>
      <c r="C41" s="80">
        <v>520</v>
      </c>
      <c r="D41" s="128">
        <v>1</v>
      </c>
      <c r="E41" s="89"/>
      <c r="F41" s="71">
        <f t="shared" ref="F41:F50" si="1">C41*D41</f>
        <v>520</v>
      </c>
    </row>
    <row r="42" spans="1:6" s="13" customFormat="1" ht="12.75" customHeight="1">
      <c r="A42" s="87" t="s">
        <v>60</v>
      </c>
      <c r="B42" s="103">
        <v>42742</v>
      </c>
      <c r="C42" s="80">
        <v>250</v>
      </c>
      <c r="D42" s="128">
        <v>1</v>
      </c>
      <c r="E42" s="89"/>
      <c r="F42" s="71">
        <f t="shared" si="1"/>
        <v>250</v>
      </c>
    </row>
    <row r="43" spans="1:6" s="13" customFormat="1" ht="12.75" customHeight="1">
      <c r="A43" s="87" t="s">
        <v>61</v>
      </c>
      <c r="B43" s="103">
        <v>42742</v>
      </c>
      <c r="C43" s="80">
        <v>30</v>
      </c>
      <c r="D43" s="128">
        <v>1</v>
      </c>
      <c r="E43" s="89"/>
      <c r="F43" s="71">
        <f t="shared" si="1"/>
        <v>30</v>
      </c>
    </row>
    <row r="44" spans="1:6" s="13" customFormat="1" ht="12.75" customHeight="1">
      <c r="A44" s="87" t="s">
        <v>62</v>
      </c>
      <c r="B44" s="103">
        <v>42742</v>
      </c>
      <c r="C44" s="80">
        <v>600</v>
      </c>
      <c r="D44" s="128">
        <v>1</v>
      </c>
      <c r="E44" s="89"/>
      <c r="F44" s="71">
        <f t="shared" si="1"/>
        <v>600</v>
      </c>
    </row>
    <row r="45" spans="1:6" s="13" customFormat="1" ht="25.5" customHeight="1">
      <c r="A45" s="133" t="s">
        <v>75</v>
      </c>
      <c r="B45" s="103">
        <v>42743</v>
      </c>
      <c r="C45" s="80">
        <v>450</v>
      </c>
      <c r="D45" s="128">
        <v>1</v>
      </c>
      <c r="E45" s="89"/>
      <c r="F45" s="71">
        <f t="shared" si="1"/>
        <v>450</v>
      </c>
    </row>
    <row r="46" spans="1:6" s="13" customFormat="1" ht="12.75" customHeight="1">
      <c r="A46" s="87" t="s">
        <v>64</v>
      </c>
      <c r="B46" s="103">
        <v>42744</v>
      </c>
      <c r="C46" s="80">
        <v>350</v>
      </c>
      <c r="D46" s="128">
        <v>1</v>
      </c>
      <c r="E46" s="89"/>
      <c r="F46" s="71">
        <f t="shared" si="1"/>
        <v>350</v>
      </c>
    </row>
    <row r="47" spans="1:6" s="13" customFormat="1" ht="12.75" customHeight="1">
      <c r="A47" s="87" t="s">
        <v>64</v>
      </c>
      <c r="B47" s="103">
        <v>42745</v>
      </c>
      <c r="C47" s="80">
        <v>350</v>
      </c>
      <c r="D47" s="128">
        <v>1</v>
      </c>
      <c r="E47" s="89"/>
      <c r="F47" s="71">
        <f t="shared" si="1"/>
        <v>350</v>
      </c>
    </row>
    <row r="48" spans="1:6" s="13" customFormat="1" ht="12.75" customHeight="1">
      <c r="A48" s="87" t="s">
        <v>65</v>
      </c>
      <c r="B48" s="103">
        <v>42746</v>
      </c>
      <c r="C48" s="80">
        <v>450</v>
      </c>
      <c r="D48" s="128">
        <v>1</v>
      </c>
      <c r="E48" s="89"/>
      <c r="F48" s="71">
        <f t="shared" si="1"/>
        <v>450</v>
      </c>
    </row>
    <row r="49" spans="1:6" s="13" customFormat="1" ht="12.75" customHeight="1">
      <c r="A49" s="87" t="s">
        <v>54</v>
      </c>
      <c r="B49" s="103">
        <v>42747</v>
      </c>
      <c r="C49" s="80">
        <v>260</v>
      </c>
      <c r="D49" s="128">
        <v>1</v>
      </c>
      <c r="E49" s="89"/>
      <c r="F49" s="71">
        <f t="shared" ref="F49" si="2">C49*D49</f>
        <v>260</v>
      </c>
    </row>
    <row r="50" spans="1:6" s="13" customFormat="1" ht="12.75" customHeight="1">
      <c r="A50" s="87" t="s">
        <v>81</v>
      </c>
      <c r="B50" s="103"/>
      <c r="C50" s="80">
        <v>100</v>
      </c>
      <c r="D50" s="138">
        <v>20.5</v>
      </c>
      <c r="E50" s="89"/>
      <c r="F50" s="71">
        <f t="shared" si="1"/>
        <v>2050</v>
      </c>
    </row>
    <row r="51" spans="1:6" s="129" customFormat="1" ht="12.75" customHeight="1">
      <c r="A51" s="87"/>
      <c r="B51" s="79"/>
      <c r="C51" s="80"/>
      <c r="D51" s="128"/>
      <c r="E51" s="82" t="s">
        <v>6</v>
      </c>
      <c r="F51" s="71">
        <f>SUM(F39:F50)</f>
        <v>5860</v>
      </c>
    </row>
    <row r="52" spans="1:6" s="16" customFormat="1" ht="12.75" customHeight="1" thickBot="1">
      <c r="A52" s="90" t="s">
        <v>90</v>
      </c>
      <c r="B52" s="91" t="s">
        <v>14</v>
      </c>
      <c r="C52" s="52" t="s">
        <v>13</v>
      </c>
      <c r="D52" s="92"/>
      <c r="E52" s="93" t="s">
        <v>21</v>
      </c>
      <c r="F52" s="94"/>
    </row>
    <row r="53" spans="1:6" s="16" customFormat="1" ht="12.75" customHeight="1" thickBot="1">
      <c r="A53" s="95" t="s">
        <v>66</v>
      </c>
      <c r="B53" s="96">
        <v>42740</v>
      </c>
      <c r="C53" s="97">
        <v>30</v>
      </c>
      <c r="D53" s="98"/>
      <c r="E53" s="99">
        <v>8</v>
      </c>
      <c r="F53" s="100">
        <f>C53*E53</f>
        <v>240</v>
      </c>
    </row>
    <row r="54" spans="1:6" s="16" customFormat="1" ht="12.75" customHeight="1" thickBot="1">
      <c r="A54" s="87" t="s">
        <v>67</v>
      </c>
      <c r="B54" s="88">
        <v>42740</v>
      </c>
      <c r="C54" s="83">
        <v>25</v>
      </c>
      <c r="D54" s="81"/>
      <c r="E54" s="89">
        <v>6</v>
      </c>
      <c r="F54" s="100">
        <f>C54*E54</f>
        <v>150</v>
      </c>
    </row>
    <row r="55" spans="1:6" s="16" customFormat="1" ht="12.75" customHeight="1" thickBot="1">
      <c r="A55" s="87" t="s">
        <v>68</v>
      </c>
      <c r="B55" s="88">
        <v>42743</v>
      </c>
      <c r="C55" s="83">
        <v>420</v>
      </c>
      <c r="D55" s="81"/>
      <c r="E55" s="89">
        <v>6</v>
      </c>
      <c r="F55" s="100">
        <f>C55*E55</f>
        <v>2520</v>
      </c>
    </row>
    <row r="56" spans="1:6" s="16" customFormat="1" ht="12.75" customHeight="1">
      <c r="A56" s="87" t="s">
        <v>69</v>
      </c>
      <c r="B56" s="88"/>
      <c r="C56" s="83">
        <v>500</v>
      </c>
      <c r="D56" s="81"/>
      <c r="E56" s="89">
        <v>3</v>
      </c>
      <c r="F56" s="100">
        <f>C56*E56</f>
        <v>1500</v>
      </c>
    </row>
    <row r="57" spans="1:6" customFormat="1" ht="12.75" customHeight="1">
      <c r="A57" s="78"/>
      <c r="B57" s="101"/>
      <c r="C57" s="101"/>
      <c r="D57" s="101"/>
      <c r="E57" s="102" t="s">
        <v>22</v>
      </c>
      <c r="F57" s="71">
        <f>SUM(F53:F56)</f>
        <v>4410</v>
      </c>
    </row>
    <row r="58" spans="1:6" s="16" customFormat="1" ht="12.75" customHeight="1">
      <c r="A58" s="50" t="s">
        <v>91</v>
      </c>
      <c r="B58" s="51" t="s">
        <v>14</v>
      </c>
      <c r="C58" s="52" t="s">
        <v>13</v>
      </c>
      <c r="D58" s="53" t="s">
        <v>23</v>
      </c>
      <c r="E58" s="53" t="s">
        <v>21</v>
      </c>
      <c r="F58" s="55"/>
    </row>
    <row r="59" spans="1:6" s="16" customFormat="1" ht="12.75" customHeight="1">
      <c r="A59" s="78" t="s">
        <v>10</v>
      </c>
      <c r="B59" s="103"/>
      <c r="C59" s="80">
        <v>200</v>
      </c>
      <c r="D59" s="81">
        <v>4</v>
      </c>
      <c r="E59" s="104">
        <v>1</v>
      </c>
      <c r="F59" s="105">
        <f>C59*D59*E59</f>
        <v>800</v>
      </c>
    </row>
    <row r="60" spans="1:6" s="13" customFormat="1" ht="12.75" customHeight="1">
      <c r="A60" s="106" t="s">
        <v>82</v>
      </c>
      <c r="B60" s="103"/>
      <c r="C60" s="80">
        <v>8</v>
      </c>
      <c r="D60" s="81">
        <v>3</v>
      </c>
      <c r="E60" s="104">
        <v>6</v>
      </c>
      <c r="F60" s="105">
        <f>C60*D60*E60</f>
        <v>144</v>
      </c>
    </row>
    <row r="61" spans="1:6" s="13" customFormat="1" ht="12.75" customHeight="1">
      <c r="A61" s="106" t="s">
        <v>11</v>
      </c>
      <c r="B61" s="103"/>
      <c r="C61" s="80">
        <v>8</v>
      </c>
      <c r="D61" s="81">
        <v>6</v>
      </c>
      <c r="E61" s="104">
        <v>5</v>
      </c>
      <c r="F61" s="105">
        <f>C61*D61*E61</f>
        <v>240</v>
      </c>
    </row>
    <row r="62" spans="1:6" s="13" customFormat="1" ht="12.75" customHeight="1" thickBot="1">
      <c r="A62" s="107"/>
      <c r="B62" s="108"/>
      <c r="C62" s="109"/>
      <c r="D62" s="110"/>
      <c r="E62" s="111" t="s">
        <v>6</v>
      </c>
      <c r="F62" s="112">
        <f>SUM(F59:F61)</f>
        <v>1184</v>
      </c>
    </row>
    <row r="63" spans="1:6" s="13" customFormat="1" ht="12.75" customHeight="1">
      <c r="A63" s="142"/>
      <c r="B63" s="143"/>
      <c r="C63" s="143"/>
      <c r="D63" s="143"/>
      <c r="E63" s="143"/>
      <c r="F63" s="144"/>
    </row>
    <row r="64" spans="1:6" s="15" customFormat="1" ht="12.75" customHeight="1">
      <c r="A64" s="50" t="s">
        <v>92</v>
      </c>
      <c r="B64" s="56"/>
      <c r="C64" s="52" t="s">
        <v>24</v>
      </c>
      <c r="D64" s="54"/>
      <c r="E64" s="54"/>
      <c r="F64" s="57" t="s">
        <v>24</v>
      </c>
    </row>
    <row r="65" spans="1:6" s="15" customFormat="1" ht="12.75" customHeight="1" thickBot="1">
      <c r="A65" s="113" t="s">
        <v>7</v>
      </c>
      <c r="B65" s="114"/>
      <c r="C65" s="115">
        <v>0.06</v>
      </c>
      <c r="D65" s="116">
        <v>1</v>
      </c>
      <c r="E65" s="82" t="s">
        <v>8</v>
      </c>
      <c r="F65" s="112">
        <f>(F28+F37+F51+F57+F62)*C65</f>
        <v>1137.8399999999999</v>
      </c>
    </row>
    <row r="66" spans="1:6" s="15" customFormat="1" ht="12.75" customHeight="1">
      <c r="A66" s="145" t="s">
        <v>38</v>
      </c>
      <c r="B66" s="146"/>
      <c r="C66" s="149" t="s">
        <v>25</v>
      </c>
      <c r="D66" s="150"/>
      <c r="E66" s="151"/>
      <c r="F66" s="58">
        <f>F28+F37+F51+F57+F62+F65</f>
        <v>20101.84</v>
      </c>
    </row>
    <row r="67" spans="1:6" s="15" customFormat="1" ht="12.75" customHeight="1" thickBot="1">
      <c r="A67" s="147"/>
      <c r="B67" s="148"/>
      <c r="C67" s="152" t="s">
        <v>26</v>
      </c>
      <c r="D67" s="153"/>
      <c r="E67" s="154"/>
      <c r="F67" s="59">
        <f>F66*B8</f>
        <v>132069.0888</v>
      </c>
    </row>
    <row r="68" spans="1:6" s="12" customFormat="1" ht="20.149999999999999" customHeight="1" thickBot="1">
      <c r="A68" s="119" t="s">
        <v>80</v>
      </c>
      <c r="B68" s="166"/>
      <c r="C68" s="166"/>
      <c r="D68" s="166"/>
      <c r="E68" s="166"/>
      <c r="F68" s="167"/>
    </row>
    <row r="69" spans="1:6" s="7" customFormat="1" ht="12.75" customHeight="1">
      <c r="A69" s="26" t="s">
        <v>34</v>
      </c>
      <c r="B69" s="27" t="s">
        <v>3</v>
      </c>
      <c r="C69" s="28" t="s">
        <v>9</v>
      </c>
      <c r="D69" s="28" t="s">
        <v>4</v>
      </c>
      <c r="E69" s="29" t="s">
        <v>35</v>
      </c>
      <c r="F69" s="30" t="s">
        <v>5</v>
      </c>
    </row>
    <row r="70" spans="1:6" s="9" customFormat="1" ht="12.75" customHeight="1">
      <c r="A70" s="31" t="s">
        <v>74</v>
      </c>
      <c r="B70" s="32"/>
      <c r="C70" s="33"/>
      <c r="D70" s="34"/>
      <c r="E70" s="35"/>
      <c r="F70" s="36"/>
    </row>
    <row r="71" spans="1:6" s="9" customFormat="1" ht="12.75" customHeight="1">
      <c r="A71" s="131" t="s">
        <v>73</v>
      </c>
      <c r="B71" s="132" t="s">
        <v>56</v>
      </c>
      <c r="C71" s="43">
        <v>39.68</v>
      </c>
      <c r="D71" s="43">
        <v>2</v>
      </c>
      <c r="E71" s="44">
        <v>4</v>
      </c>
      <c r="F71" s="71">
        <f>C71*D71*E71</f>
        <v>317.44</v>
      </c>
    </row>
    <row r="72" spans="1:6" s="11" customFormat="1" ht="12.75" customHeight="1" thickBot="1">
      <c r="A72" s="72" t="s">
        <v>36</v>
      </c>
      <c r="B72" s="73"/>
      <c r="C72" s="74"/>
      <c r="D72" s="75"/>
      <c r="E72" s="76" t="s">
        <v>6</v>
      </c>
      <c r="F72" s="77">
        <f>SUM(F71:F71)</f>
        <v>317.44</v>
      </c>
    </row>
    <row r="73" spans="1:6" s="13" customFormat="1" ht="12.75" customHeight="1">
      <c r="A73" s="168" t="s">
        <v>37</v>
      </c>
      <c r="B73" s="169"/>
      <c r="C73" s="169"/>
      <c r="D73" s="169"/>
      <c r="E73" s="169"/>
      <c r="F73" s="170"/>
    </row>
    <row r="74" spans="1:6" s="13" customFormat="1" ht="12.75" customHeight="1">
      <c r="A74" s="171"/>
      <c r="B74" s="172"/>
      <c r="C74" s="172"/>
      <c r="D74" s="172"/>
      <c r="E74" s="172"/>
      <c r="F74" s="173"/>
    </row>
    <row r="75" spans="1:6" s="7" customFormat="1" ht="12.75" customHeight="1">
      <c r="A75" s="45" t="s">
        <v>58</v>
      </c>
      <c r="B75" s="46" t="s">
        <v>14</v>
      </c>
      <c r="C75" s="47" t="s">
        <v>13</v>
      </c>
      <c r="D75" s="48" t="s">
        <v>15</v>
      </c>
      <c r="E75" s="48" t="s">
        <v>16</v>
      </c>
      <c r="F75" s="49"/>
    </row>
    <row r="76" spans="1:6" s="7" customFormat="1" ht="12.75" customHeight="1">
      <c r="A76" s="78" t="s">
        <v>87</v>
      </c>
      <c r="B76" s="130">
        <v>43105</v>
      </c>
      <c r="C76" s="80">
        <v>45</v>
      </c>
      <c r="D76" s="81">
        <v>1</v>
      </c>
      <c r="E76" s="82">
        <v>1</v>
      </c>
      <c r="F76" s="71">
        <f t="shared" ref="F76:F83" si="3">C76*D76*E76</f>
        <v>45</v>
      </c>
    </row>
    <row r="77" spans="1:6" s="7" customFormat="1" ht="12.75" customHeight="1">
      <c r="A77" s="78" t="s">
        <v>88</v>
      </c>
      <c r="B77" s="130">
        <v>43106</v>
      </c>
      <c r="C77" s="80">
        <v>371.91</v>
      </c>
      <c r="D77" s="81">
        <v>1</v>
      </c>
      <c r="E77" s="82">
        <v>1</v>
      </c>
      <c r="F77" s="71">
        <f t="shared" si="3"/>
        <v>371.91</v>
      </c>
    </row>
    <row r="78" spans="1:6" s="7" customFormat="1" ht="12.75" customHeight="1">
      <c r="A78" s="78" t="s">
        <v>85</v>
      </c>
      <c r="B78" s="130">
        <v>43107</v>
      </c>
      <c r="C78" s="80">
        <v>66</v>
      </c>
      <c r="D78" s="81">
        <v>1</v>
      </c>
      <c r="E78" s="82">
        <v>1</v>
      </c>
      <c r="F78" s="71">
        <f t="shared" si="3"/>
        <v>66</v>
      </c>
    </row>
    <row r="79" spans="1:6" s="7" customFormat="1" ht="12.75" customHeight="1">
      <c r="A79" s="78" t="s">
        <v>86</v>
      </c>
      <c r="B79" s="130">
        <v>43107</v>
      </c>
      <c r="C79" s="80">
        <v>244.74</v>
      </c>
      <c r="D79" s="81">
        <v>1</v>
      </c>
      <c r="E79" s="82">
        <v>1</v>
      </c>
      <c r="F79" s="71">
        <f t="shared" si="3"/>
        <v>244.74</v>
      </c>
    </row>
    <row r="80" spans="1:6" s="7" customFormat="1" ht="12.75" customHeight="1">
      <c r="A80" s="78" t="s">
        <v>88</v>
      </c>
      <c r="B80" s="130">
        <v>43108</v>
      </c>
      <c r="C80" s="80">
        <v>118.31</v>
      </c>
      <c r="D80" s="81">
        <v>1</v>
      </c>
      <c r="E80" s="82">
        <v>1</v>
      </c>
      <c r="F80" s="71">
        <f t="shared" si="3"/>
        <v>118.31</v>
      </c>
    </row>
    <row r="81" spans="1:6" s="7" customFormat="1" ht="12.75" customHeight="1">
      <c r="A81" s="78" t="s">
        <v>85</v>
      </c>
      <c r="B81" s="130">
        <v>43110</v>
      </c>
      <c r="C81" s="80">
        <v>107.88</v>
      </c>
      <c r="D81" s="81">
        <v>1</v>
      </c>
      <c r="E81" s="82">
        <v>1</v>
      </c>
      <c r="F81" s="71">
        <f t="shared" si="3"/>
        <v>107.88</v>
      </c>
    </row>
    <row r="82" spans="1:6" s="7" customFormat="1" ht="12.75" customHeight="1">
      <c r="A82" s="78" t="s">
        <v>17</v>
      </c>
      <c r="B82" s="130">
        <v>42745</v>
      </c>
      <c r="C82" s="80">
        <v>189.16</v>
      </c>
      <c r="D82" s="81">
        <v>1</v>
      </c>
      <c r="E82" s="82">
        <v>1</v>
      </c>
      <c r="F82" s="71">
        <f t="shared" si="3"/>
        <v>189.16</v>
      </c>
    </row>
    <row r="83" spans="1:6" s="7" customFormat="1" ht="12.75" customHeight="1">
      <c r="A83" s="78" t="s">
        <v>86</v>
      </c>
      <c r="B83" s="130">
        <v>43111</v>
      </c>
      <c r="C83" s="80">
        <v>190</v>
      </c>
      <c r="D83" s="81">
        <v>1</v>
      </c>
      <c r="E83" s="82">
        <v>1</v>
      </c>
      <c r="F83" s="71">
        <f t="shared" si="3"/>
        <v>190</v>
      </c>
    </row>
    <row r="84" spans="1:6" s="13" customFormat="1" ht="12.75" customHeight="1" thickBot="1">
      <c r="A84" s="72"/>
      <c r="B84" s="73"/>
      <c r="C84" s="84"/>
      <c r="D84" s="75"/>
      <c r="E84" s="85" t="s">
        <v>6</v>
      </c>
      <c r="F84" s="86">
        <f>SUM(F76:F83)</f>
        <v>1333</v>
      </c>
    </row>
    <row r="85" spans="1:6" s="16" customFormat="1" ht="12.75" customHeight="1" thickBot="1">
      <c r="A85" s="90" t="s">
        <v>94</v>
      </c>
      <c r="B85" s="91" t="s">
        <v>14</v>
      </c>
      <c r="C85" s="52" t="s">
        <v>13</v>
      </c>
      <c r="D85" s="92"/>
      <c r="E85" s="93" t="s">
        <v>21</v>
      </c>
      <c r="F85" s="94"/>
    </row>
    <row r="86" spans="1:6" s="16" customFormat="1" ht="12.75" customHeight="1">
      <c r="A86" s="95" t="s">
        <v>89</v>
      </c>
      <c r="B86" s="96">
        <v>42740</v>
      </c>
      <c r="C86" s="97">
        <v>140</v>
      </c>
      <c r="D86" s="98"/>
      <c r="E86" s="99">
        <v>1</v>
      </c>
      <c r="F86" s="100">
        <f>C86*E86</f>
        <v>140</v>
      </c>
    </row>
    <row r="87" spans="1:6" customFormat="1" ht="12.75" customHeight="1" thickBot="1">
      <c r="A87" s="78"/>
      <c r="B87" s="101"/>
      <c r="C87" s="101"/>
      <c r="D87" s="101"/>
      <c r="E87" s="102" t="s">
        <v>22</v>
      </c>
      <c r="F87" s="71">
        <f>SUM(F86:F86)</f>
        <v>140</v>
      </c>
    </row>
    <row r="88" spans="1:6" s="13" customFormat="1" ht="12.75" customHeight="1">
      <c r="A88" s="142"/>
      <c r="B88" s="143"/>
      <c r="C88" s="143"/>
      <c r="D88" s="143"/>
      <c r="E88" s="143"/>
      <c r="F88" s="144"/>
    </row>
    <row r="89" spans="1:6" s="15" customFormat="1" ht="12.75" customHeight="1">
      <c r="A89" s="50" t="s">
        <v>95</v>
      </c>
      <c r="B89" s="56"/>
      <c r="C89" s="52" t="s">
        <v>24</v>
      </c>
      <c r="D89" s="54"/>
      <c r="E89" s="54"/>
      <c r="F89" s="57" t="s">
        <v>24</v>
      </c>
    </row>
    <row r="90" spans="1:6" s="15" customFormat="1" ht="12.75" customHeight="1" thickBot="1">
      <c r="A90" s="113" t="s">
        <v>7</v>
      </c>
      <c r="B90" s="114"/>
      <c r="C90" s="115">
        <v>0.15</v>
      </c>
      <c r="D90" s="116">
        <v>1</v>
      </c>
      <c r="E90" s="82" t="s">
        <v>8</v>
      </c>
      <c r="F90" s="112">
        <f>(F72+F84+F87)*C90</f>
        <v>268.56599999999997</v>
      </c>
    </row>
    <row r="91" spans="1:6" s="15" customFormat="1" ht="12.75" customHeight="1">
      <c r="A91" s="145" t="s">
        <v>38</v>
      </c>
      <c r="B91" s="146"/>
      <c r="C91" s="149" t="s">
        <v>25</v>
      </c>
      <c r="D91" s="150"/>
      <c r="E91" s="151"/>
      <c r="F91" s="58">
        <f>F72+F84+F87+F90</f>
        <v>2059.0059999999999</v>
      </c>
    </row>
    <row r="92" spans="1:6" s="15" customFormat="1" ht="12.75" customHeight="1" thickBot="1">
      <c r="A92" s="147"/>
      <c r="B92" s="148"/>
      <c r="C92" s="152" t="s">
        <v>26</v>
      </c>
      <c r="D92" s="153"/>
      <c r="E92" s="154"/>
      <c r="F92" s="59">
        <f>F91*B8</f>
        <v>13527.66942</v>
      </c>
    </row>
    <row r="93" spans="1:6" s="15" customFormat="1" ht="12.75" customHeight="1" thickBot="1">
      <c r="A93" s="134"/>
      <c r="B93" s="135"/>
      <c r="C93" s="136"/>
      <c r="D93" s="136"/>
      <c r="E93" s="136"/>
      <c r="F93" s="137"/>
    </row>
    <row r="94" spans="1:6" s="15" customFormat="1" ht="20.149999999999999" customHeight="1" thickBot="1">
      <c r="A94" s="120" t="s">
        <v>93</v>
      </c>
      <c r="B94" s="180"/>
      <c r="C94" s="181"/>
      <c r="D94" s="181"/>
      <c r="E94" s="181"/>
      <c r="F94" s="182"/>
    </row>
    <row r="95" spans="1:6" ht="12.75" customHeight="1">
      <c r="A95" s="60" t="s">
        <v>27</v>
      </c>
      <c r="B95" s="61"/>
      <c r="C95" s="62" t="s">
        <v>28</v>
      </c>
      <c r="D95" s="63" t="s">
        <v>23</v>
      </c>
      <c r="E95" s="63" t="s">
        <v>21</v>
      </c>
      <c r="F95" s="64" t="s">
        <v>29</v>
      </c>
    </row>
    <row r="96" spans="1:6" ht="12.75" customHeight="1">
      <c r="A96" s="78" t="s">
        <v>78</v>
      </c>
      <c r="B96" s="79"/>
      <c r="C96" s="80">
        <v>100</v>
      </c>
      <c r="D96" s="116">
        <v>1</v>
      </c>
      <c r="E96" s="117">
        <v>2</v>
      </c>
      <c r="F96" s="105">
        <f>C96*E96</f>
        <v>200</v>
      </c>
    </row>
    <row r="97" spans="1:6" ht="12.75" customHeight="1" thickBot="1">
      <c r="A97" s="72"/>
      <c r="B97" s="73"/>
      <c r="C97" s="84"/>
      <c r="D97" s="75"/>
      <c r="E97" s="85" t="s">
        <v>6</v>
      </c>
      <c r="F97" s="77">
        <f>SUM(F96:F96)</f>
        <v>200</v>
      </c>
    </row>
    <row r="98" spans="1:6" ht="12.75" customHeight="1" thickBot="1">
      <c r="A98" s="163" t="s">
        <v>30</v>
      </c>
      <c r="B98" s="164"/>
      <c r="C98" s="164"/>
      <c r="D98" s="164"/>
      <c r="E98" s="165"/>
      <c r="F98" s="65">
        <f>F67+F97+F92</f>
        <v>145796.75821999999</v>
      </c>
    </row>
    <row r="99" spans="1:6" ht="17.25" customHeight="1">
      <c r="A99" s="17"/>
      <c r="B99" s="18"/>
      <c r="C99" s="19"/>
      <c r="D99" s="23"/>
      <c r="E99" s="20"/>
      <c r="F99" s="21"/>
    </row>
    <row r="100" spans="1:6" ht="17.25" customHeight="1">
      <c r="A100" s="17"/>
      <c r="B100" s="18"/>
      <c r="C100" s="19"/>
      <c r="D100" s="23"/>
      <c r="E100" s="20"/>
      <c r="F100" s="21"/>
    </row>
    <row r="101" spans="1:6" ht="17.25" customHeight="1">
      <c r="A101" s="17"/>
      <c r="B101" s="18"/>
      <c r="C101" s="19"/>
      <c r="D101" s="23"/>
      <c r="E101" s="20"/>
      <c r="F101" s="21"/>
    </row>
    <row r="102" spans="1:6" ht="17.25" customHeight="1">
      <c r="A102" s="17"/>
      <c r="B102" s="18"/>
      <c r="C102" s="19"/>
      <c r="D102" s="23"/>
      <c r="E102" s="20"/>
      <c r="F102" s="21"/>
    </row>
    <row r="103" spans="1:6" ht="17.25" customHeight="1">
      <c r="A103" s="17"/>
      <c r="B103" s="18"/>
      <c r="C103" s="19"/>
      <c r="D103" s="23"/>
      <c r="E103" s="20"/>
      <c r="F103" s="21"/>
    </row>
    <row r="104" spans="1:6" ht="17.25" customHeight="1">
      <c r="A104" s="17"/>
      <c r="B104" s="18"/>
      <c r="C104" s="19"/>
      <c r="D104" s="23"/>
      <c r="E104" s="20"/>
      <c r="F104" s="21"/>
    </row>
    <row r="105" spans="1:6" ht="17.25" customHeight="1">
      <c r="A105" s="17"/>
      <c r="B105" s="18"/>
      <c r="C105" s="19"/>
      <c r="D105" s="23"/>
      <c r="E105" s="20"/>
      <c r="F105" s="21"/>
    </row>
    <row r="106" spans="1:6" ht="17.25" customHeight="1">
      <c r="A106" s="17"/>
      <c r="B106" s="18"/>
      <c r="C106" s="19"/>
      <c r="D106" s="23"/>
      <c r="E106" s="20"/>
      <c r="F106" s="21"/>
    </row>
    <row r="107" spans="1:6" ht="17.25" customHeight="1">
      <c r="A107" s="17"/>
      <c r="B107" s="18"/>
      <c r="C107" s="19"/>
      <c r="D107" s="23"/>
      <c r="E107" s="20"/>
      <c r="F107" s="21"/>
    </row>
    <row r="108" spans="1:6" ht="17.25" customHeight="1">
      <c r="A108" s="17"/>
      <c r="B108" s="18"/>
      <c r="C108" s="19"/>
      <c r="D108" s="23"/>
      <c r="E108" s="20"/>
      <c r="F108" s="21"/>
    </row>
    <row r="109" spans="1:6" ht="17.25" customHeight="1">
      <c r="A109" s="17"/>
      <c r="B109" s="18"/>
      <c r="C109" s="19"/>
      <c r="D109" s="23"/>
      <c r="E109" s="20"/>
      <c r="F109" s="21"/>
    </row>
    <row r="110" spans="1:6" ht="17.25" customHeight="1">
      <c r="A110" s="17"/>
      <c r="B110" s="18"/>
      <c r="C110" s="19"/>
      <c r="D110" s="23"/>
      <c r="E110" s="20"/>
      <c r="F110" s="21"/>
    </row>
    <row r="111" spans="1:6" ht="17.25" customHeight="1">
      <c r="A111" s="17"/>
      <c r="B111" s="18"/>
      <c r="C111" s="19"/>
      <c r="D111" s="23"/>
      <c r="E111" s="20"/>
      <c r="F111" s="21"/>
    </row>
    <row r="112" spans="1:6" ht="17.25" customHeight="1">
      <c r="A112" s="17"/>
      <c r="B112" s="18"/>
      <c r="C112" s="19"/>
      <c r="D112" s="23"/>
      <c r="E112" s="20"/>
      <c r="F112" s="21"/>
    </row>
    <row r="113" spans="1:6" ht="17.25" customHeight="1">
      <c r="A113" s="17"/>
      <c r="B113" s="18"/>
      <c r="C113" s="19"/>
      <c r="D113" s="23"/>
      <c r="E113" s="20"/>
      <c r="F113" s="21"/>
    </row>
    <row r="114" spans="1:6" ht="17.25" customHeight="1">
      <c r="A114" s="17"/>
      <c r="B114" s="18"/>
      <c r="C114" s="19"/>
      <c r="D114" s="23"/>
      <c r="E114" s="20"/>
      <c r="F114" s="21"/>
    </row>
    <row r="115" spans="1:6" ht="17.25" customHeight="1">
      <c r="A115" s="17"/>
      <c r="B115" s="18"/>
      <c r="C115" s="19"/>
      <c r="D115" s="23"/>
      <c r="E115" s="20"/>
      <c r="F115" s="21"/>
    </row>
    <row r="116" spans="1:6" ht="17.25" customHeight="1">
      <c r="A116" s="17"/>
      <c r="B116" s="18"/>
      <c r="C116" s="19"/>
      <c r="D116" s="23"/>
      <c r="E116" s="20"/>
      <c r="F116" s="21"/>
    </row>
    <row r="117" spans="1:6" ht="17.25" customHeight="1">
      <c r="A117" s="17"/>
      <c r="B117" s="18"/>
      <c r="C117" s="19"/>
      <c r="D117" s="23"/>
      <c r="E117" s="20"/>
      <c r="F117" s="21"/>
    </row>
    <row r="118" spans="1:6" ht="17.25" customHeight="1">
      <c r="A118" s="17"/>
      <c r="B118" s="18"/>
      <c r="C118" s="19"/>
      <c r="D118" s="23"/>
      <c r="E118" s="20"/>
      <c r="F118" s="21"/>
    </row>
    <row r="119" spans="1:6" ht="17.25" customHeight="1">
      <c r="A119" s="17"/>
      <c r="B119" s="18"/>
      <c r="C119" s="19"/>
      <c r="D119" s="23"/>
      <c r="E119" s="20"/>
      <c r="F119" s="21"/>
    </row>
    <row r="120" spans="1:6" ht="17.25" customHeight="1">
      <c r="A120" s="17"/>
      <c r="B120" s="18"/>
      <c r="C120" s="19"/>
      <c r="D120" s="23"/>
      <c r="E120" s="20"/>
      <c r="F120" s="21"/>
    </row>
    <row r="121" spans="1:6" ht="17.25" customHeight="1">
      <c r="A121" s="17"/>
      <c r="B121" s="18"/>
      <c r="C121" s="19"/>
      <c r="D121" s="23"/>
      <c r="E121" s="20"/>
      <c r="F121" s="21"/>
    </row>
    <row r="122" spans="1:6" ht="17.25" customHeight="1">
      <c r="A122" s="17"/>
      <c r="B122" s="18"/>
      <c r="C122" s="19"/>
      <c r="D122" s="23"/>
      <c r="E122" s="20"/>
      <c r="F122" s="21"/>
    </row>
    <row r="123" spans="1:6" ht="17.25" customHeight="1">
      <c r="A123" s="17"/>
      <c r="B123" s="18"/>
      <c r="C123" s="19"/>
      <c r="D123" s="23"/>
      <c r="E123" s="20"/>
      <c r="F123" s="21"/>
    </row>
    <row r="124" spans="1:6" ht="17.25" customHeight="1">
      <c r="A124" s="17"/>
      <c r="B124" s="18"/>
      <c r="C124" s="19"/>
      <c r="D124" s="23"/>
      <c r="E124" s="20"/>
      <c r="F124" s="21"/>
    </row>
    <row r="125" spans="1:6" ht="17.25" customHeight="1">
      <c r="A125" s="17"/>
      <c r="B125" s="18"/>
      <c r="C125" s="19"/>
      <c r="D125" s="23"/>
      <c r="E125" s="20"/>
      <c r="F125" s="21"/>
    </row>
    <row r="126" spans="1:6" ht="17.25" customHeight="1">
      <c r="A126" s="17"/>
      <c r="B126" s="18"/>
      <c r="C126" s="19"/>
      <c r="D126" s="23"/>
      <c r="E126" s="20"/>
      <c r="F126" s="21"/>
    </row>
    <row r="127" spans="1:6" ht="17.25" customHeight="1">
      <c r="A127" s="17"/>
      <c r="B127" s="18"/>
      <c r="C127" s="19"/>
      <c r="D127" s="23"/>
      <c r="E127" s="20"/>
      <c r="F127" s="21"/>
    </row>
    <row r="128" spans="1:6" ht="17.25" customHeight="1">
      <c r="A128" s="17"/>
      <c r="B128" s="18"/>
      <c r="C128" s="19"/>
      <c r="D128" s="23"/>
      <c r="E128" s="20"/>
      <c r="F128" s="21"/>
    </row>
    <row r="129" spans="1:6" ht="17.25" customHeight="1">
      <c r="A129" s="17"/>
      <c r="B129" s="18"/>
      <c r="C129" s="19"/>
      <c r="D129" s="23"/>
      <c r="E129" s="20"/>
      <c r="F129" s="21"/>
    </row>
    <row r="130" spans="1:6" ht="17.25" customHeight="1">
      <c r="A130" s="17"/>
      <c r="B130" s="18"/>
      <c r="C130" s="19"/>
      <c r="D130" s="23"/>
      <c r="E130" s="20"/>
      <c r="F130" s="21"/>
    </row>
    <row r="131" spans="1:6" ht="17.25" customHeight="1">
      <c r="A131" s="17"/>
      <c r="B131" s="18"/>
      <c r="C131" s="19"/>
      <c r="D131" s="23"/>
      <c r="E131" s="20"/>
      <c r="F131" s="21"/>
    </row>
    <row r="132" spans="1:6" ht="17.25" customHeight="1">
      <c r="A132" s="17"/>
      <c r="B132" s="18"/>
      <c r="C132" s="19"/>
      <c r="D132" s="23"/>
      <c r="E132" s="20"/>
      <c r="F132" s="21"/>
    </row>
    <row r="133" spans="1:6" ht="17.25" customHeight="1">
      <c r="A133" s="17"/>
      <c r="B133" s="18"/>
      <c r="C133" s="19"/>
      <c r="D133" s="23"/>
      <c r="E133" s="20"/>
      <c r="F133" s="21"/>
    </row>
    <row r="134" spans="1:6" ht="17.25" customHeight="1">
      <c r="A134" s="17"/>
      <c r="B134" s="18"/>
      <c r="C134" s="19"/>
      <c r="D134" s="23"/>
      <c r="E134" s="20"/>
      <c r="F134" s="21"/>
    </row>
    <row r="135" spans="1:6" ht="17.25" customHeight="1">
      <c r="A135" s="17"/>
      <c r="B135" s="18"/>
      <c r="C135" s="19"/>
      <c r="D135" s="23"/>
      <c r="E135" s="20"/>
      <c r="F135" s="21"/>
    </row>
    <row r="136" spans="1:6" ht="17.25" customHeight="1">
      <c r="A136" s="17"/>
      <c r="B136" s="18"/>
      <c r="C136" s="19"/>
      <c r="D136" s="23"/>
      <c r="E136" s="20"/>
      <c r="F136" s="21"/>
    </row>
    <row r="137" spans="1:6" ht="17.25" customHeight="1">
      <c r="A137" s="17"/>
      <c r="B137" s="18"/>
      <c r="C137" s="19"/>
      <c r="D137" s="23"/>
      <c r="E137" s="20"/>
      <c r="F137" s="21"/>
    </row>
  </sheetData>
  <mergeCells count="42">
    <mergeCell ref="A3:C3"/>
    <mergeCell ref="D3:E3"/>
    <mergeCell ref="A4:C4"/>
    <mergeCell ref="D4:E4"/>
    <mergeCell ref="A5:C5"/>
    <mergeCell ref="D5:E5"/>
    <mergeCell ref="B9:F9"/>
    <mergeCell ref="B10:F10"/>
    <mergeCell ref="B11:F11"/>
    <mergeCell ref="A6:C6"/>
    <mergeCell ref="D6:E6"/>
    <mergeCell ref="A98:E98"/>
    <mergeCell ref="B19:F19"/>
    <mergeCell ref="B22:F22"/>
    <mergeCell ref="A29:F29"/>
    <mergeCell ref="A30:F30"/>
    <mergeCell ref="A21:F21"/>
    <mergeCell ref="B20:F20"/>
    <mergeCell ref="B94:F94"/>
    <mergeCell ref="B68:F68"/>
    <mergeCell ref="A73:F73"/>
    <mergeCell ref="A74:F74"/>
    <mergeCell ref="A88:F88"/>
    <mergeCell ref="A91:B92"/>
    <mergeCell ref="C91:E91"/>
    <mergeCell ref="C92:E92"/>
    <mergeCell ref="A1:F1"/>
    <mergeCell ref="A2:F2"/>
    <mergeCell ref="A63:F63"/>
    <mergeCell ref="A66:B67"/>
    <mergeCell ref="C66:E66"/>
    <mergeCell ref="C67:E67"/>
    <mergeCell ref="B12:F12"/>
    <mergeCell ref="B13:F13"/>
    <mergeCell ref="B14:F14"/>
    <mergeCell ref="B15:F15"/>
    <mergeCell ref="B16:F16"/>
    <mergeCell ref="B17:F17"/>
    <mergeCell ref="B18:F18"/>
    <mergeCell ref="A7:C7"/>
    <mergeCell ref="D7:E7"/>
    <mergeCell ref="B8:F8"/>
  </mergeCells>
  <phoneticPr fontId="6" type="noConversion"/>
  <printOptions horizontalCentered="1"/>
  <pageMargins left="0.19685039370078741" right="0.19685039370078741" top="0" bottom="0.39370078740157483" header="0" footer="0"/>
  <pageSetup paperSize="9"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Medtronic, Inc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huangx4</dc:creator>
  <cp:lastModifiedBy>陈佳伟</cp:lastModifiedBy>
  <cp:revision/>
  <cp:lastPrinted>2018-01-16T03:17:39Z</cp:lastPrinted>
  <dcterms:created xsi:type="dcterms:W3CDTF">2008-11-26T06:33:11Z</dcterms:created>
  <dcterms:modified xsi:type="dcterms:W3CDTF">2018-01-16T05:04:12Z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2052-6.3.0.1705</vt:lpwstr>
  </property>
</Properties>
</file>