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Pineapple republic\Desktop\"/>
    </mc:Choice>
  </mc:AlternateContent>
  <xr:revisionPtr revIDLastSave="0" documentId="13_ncr:1_{8F416E96-6DCC-4A83-94DD-40F8EE407678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杭州活动报价" sheetId="1" r:id="rId1"/>
    <sheet name="机票明细" sheetId="3" r:id="rId2"/>
  </sheets>
  <calcPr calcId="191029"/>
</workbook>
</file>

<file path=xl/calcChain.xml><?xml version="1.0" encoding="utf-8"?>
<calcChain xmlns="http://schemas.openxmlformats.org/spreadsheetml/2006/main">
  <c r="N43" i="3" l="1"/>
  <c r="N38" i="3"/>
  <c r="M38" i="3"/>
  <c r="H8" i="3"/>
  <c r="H38" i="3" s="1"/>
  <c r="I30" i="1"/>
  <c r="I29" i="1"/>
  <c r="I28" i="1"/>
  <c r="I27" i="1"/>
  <c r="I26" i="1"/>
  <c r="I25" i="1"/>
  <c r="I24" i="1"/>
  <c r="I22" i="1"/>
  <c r="I21" i="1"/>
  <c r="I20" i="1"/>
  <c r="I19" i="1"/>
  <c r="I18" i="1"/>
  <c r="I23" i="1" s="1"/>
  <c r="I17" i="1"/>
  <c r="I16" i="1"/>
  <c r="I15" i="1"/>
  <c r="I13" i="1"/>
  <c r="I12" i="1"/>
  <c r="I11" i="1"/>
  <c r="I10" i="1"/>
  <c r="I9" i="1"/>
  <c r="I8" i="1"/>
  <c r="I14" i="1" s="1"/>
  <c r="H6" i="1" l="1"/>
  <c r="I6" i="1" s="1"/>
  <c r="I7" i="1" s="1"/>
  <c r="I31" i="1"/>
  <c r="I32" i="1" l="1"/>
  <c r="I33" i="1" s="1"/>
  <c r="I34" i="1" s="1"/>
  <c r="I35" i="1" s="1"/>
</calcChain>
</file>

<file path=xl/sharedStrings.xml><?xml version="1.0" encoding="utf-8"?>
<sst xmlns="http://schemas.openxmlformats.org/spreadsheetml/2006/main" count="344" uniqueCount="245">
  <si>
    <r>
      <rPr>
        <b/>
        <sz val="12"/>
        <rFont val="微软雅黑"/>
        <charset val="134"/>
      </rPr>
      <t>项目名称</t>
    </r>
    <r>
      <rPr>
        <sz val="12"/>
        <rFont val="微软雅黑"/>
        <charset val="134"/>
      </rPr>
      <t>:</t>
    </r>
  </si>
  <si>
    <t>汽车之家2021红人馆Q3线下培训</t>
  </si>
  <si>
    <r>
      <rPr>
        <b/>
        <sz val="12"/>
        <rFont val="微软雅黑"/>
        <charset val="134"/>
      </rPr>
      <t>地点</t>
    </r>
    <r>
      <rPr>
        <sz val="12"/>
        <rFont val="微软雅黑"/>
        <charset val="134"/>
      </rPr>
      <t>:</t>
    </r>
  </si>
  <si>
    <t>杭州</t>
  </si>
  <si>
    <r>
      <rPr>
        <b/>
        <sz val="12"/>
        <rFont val="微软雅黑"/>
        <charset val="134"/>
      </rPr>
      <t>人数</t>
    </r>
    <r>
      <rPr>
        <sz val="12"/>
        <rFont val="微软雅黑"/>
        <charset val="134"/>
      </rPr>
      <t>:</t>
    </r>
  </si>
  <si>
    <t>报价项目</t>
  </si>
  <si>
    <t>报价规格</t>
  </si>
  <si>
    <t>数量</t>
  </si>
  <si>
    <t>价格</t>
  </si>
  <si>
    <t>备注</t>
  </si>
  <si>
    <t>NO.</t>
  </si>
  <si>
    <t>单位</t>
  </si>
  <si>
    <t>单价</t>
  </si>
  <si>
    <t>小计</t>
  </si>
  <si>
    <t>机票&amp;高铁票</t>
  </si>
  <si>
    <t>机票高铁票金额</t>
  </si>
  <si>
    <t>详见机票高铁明细单</t>
  </si>
  <si>
    <t>项</t>
  </si>
  <si>
    <t>次</t>
  </si>
  <si>
    <t>机票合计</t>
  </si>
  <si>
    <t>酒店及会场</t>
  </si>
  <si>
    <t>杭州望湖宾馆23日</t>
  </si>
  <si>
    <t>园景大床房</t>
  </si>
  <si>
    <t>间</t>
  </si>
  <si>
    <t>晚</t>
  </si>
  <si>
    <t>杭州望湖宾馆24日</t>
  </si>
  <si>
    <t>杭州望湖宾馆25日</t>
  </si>
  <si>
    <t>24日晚会议室</t>
  </si>
  <si>
    <t>秋月厅</t>
  </si>
  <si>
    <t>场</t>
  </si>
  <si>
    <t>25日会议室</t>
  </si>
  <si>
    <t>蓝宝厅</t>
  </si>
  <si>
    <t>会场茶点</t>
  </si>
  <si>
    <t>茶水+茶点</t>
  </si>
  <si>
    <t>酒店会场合计</t>
  </si>
  <si>
    <t>餐饮</t>
  </si>
  <si>
    <t>25日午餐晚餐</t>
  </si>
  <si>
    <t>围桌-中餐厅</t>
  </si>
  <si>
    <t>桌</t>
  </si>
  <si>
    <t>酒水</t>
  </si>
  <si>
    <t>饮料</t>
  </si>
  <si>
    <t>瓶</t>
  </si>
  <si>
    <t>餐饮合计</t>
  </si>
  <si>
    <t>搭建&amp;物料</t>
  </si>
  <si>
    <t>会议及活动</t>
  </si>
  <si>
    <t>主KV设计</t>
  </si>
  <si>
    <t>酒店、会场背板搭建、指示牌、投影仪</t>
  </si>
  <si>
    <t>条幅</t>
  </si>
  <si>
    <t>易拉宝</t>
  </si>
  <si>
    <t>个</t>
  </si>
  <si>
    <t>水牌</t>
  </si>
  <si>
    <t>合影旗帜</t>
  </si>
  <si>
    <t>搭建&amp;物料合计</t>
  </si>
  <si>
    <t>人员费用</t>
  </si>
  <si>
    <t>工作人员住宿</t>
  </si>
  <si>
    <t>工作人员餐饮</t>
  </si>
  <si>
    <t>人</t>
  </si>
  <si>
    <t>天</t>
  </si>
  <si>
    <t>工作人员交通</t>
  </si>
  <si>
    <t>活动日提前到酒店</t>
  </si>
  <si>
    <t>保险</t>
  </si>
  <si>
    <t>打印费</t>
  </si>
  <si>
    <t>顺丰快递费</t>
  </si>
  <si>
    <t>机票火车票报销凭证、物料快递</t>
  </si>
  <si>
    <t>摄影摄像</t>
  </si>
  <si>
    <t>摄影师</t>
  </si>
  <si>
    <t>费用合计</t>
  </si>
  <si>
    <t>净价合计</t>
  </si>
  <si>
    <t>服务费10%</t>
  </si>
  <si>
    <t>增值发票税6%</t>
  </si>
  <si>
    <t>合计金额</t>
  </si>
  <si>
    <t>序列</t>
  </si>
  <si>
    <t>论坛ID</t>
  </si>
  <si>
    <t>真实姓名</t>
  </si>
  <si>
    <t>出发日期</t>
  </si>
  <si>
    <t>出发站点</t>
  </si>
  <si>
    <t>抵达站点</t>
  </si>
  <si>
    <t>去程交通信息</t>
  </si>
  <si>
    <t>费用</t>
  </si>
  <si>
    <t>返程日期</t>
  </si>
  <si>
    <t>返程站点</t>
  </si>
  <si>
    <t>返程交通信息</t>
  </si>
  <si>
    <t>退改费/手续费</t>
  </si>
  <si>
    <t xml:space="preserve">余先森故事会 </t>
  </si>
  <si>
    <t>余佑保</t>
  </si>
  <si>
    <t xml:space="preserve">JD5690 A   FR24SEP  YIHHGH HK1   1615 1810  </t>
  </si>
  <si>
    <t xml:space="preserve"> JD5689 U   SU26SEP  HGHYIH HK1   0805 1005</t>
  </si>
  <si>
    <t>Leobbbb</t>
  </si>
  <si>
    <t xml:space="preserve">刘家振 </t>
  </si>
  <si>
    <t>北京南</t>
  </si>
  <si>
    <t>杭州东</t>
  </si>
  <si>
    <t>07:56-G31</t>
  </si>
  <si>
    <t>13:00-G34</t>
  </si>
  <si>
    <t xml:space="preserve">哈奇 </t>
  </si>
  <si>
    <t xml:space="preserve"> 曹舟 </t>
  </si>
  <si>
    <t>常州</t>
  </si>
  <si>
    <t>14:57-G7571</t>
  </si>
  <si>
    <t>常州北</t>
  </si>
  <si>
    <t>09:28-G7764</t>
  </si>
  <si>
    <t>德仨儿</t>
  </si>
  <si>
    <t>郝鹏</t>
  </si>
  <si>
    <t>MF8408 U   FR24SEP  CKGHGH HK1   1420 1640</t>
  </si>
  <si>
    <t>重庆</t>
  </si>
  <si>
    <t>12:40-天津航GS6590</t>
  </si>
  <si>
    <t xml:space="preserve">Yoky_Shaw </t>
  </si>
  <si>
    <t xml:space="preserve">肖宇杰 </t>
  </si>
  <si>
    <t>CZ3501 N   FR24SEP  CANHGH HK1   1510 1720</t>
  </si>
  <si>
    <t xml:space="preserve">CZ3848 T   SU26SEP  HGHCAN HK1   1935 2145  </t>
  </si>
  <si>
    <t>三菱生活欧蓝德</t>
  </si>
  <si>
    <t>叶华健</t>
  </si>
  <si>
    <t xml:space="preserve">CZ3803 N   FR24SEP  CANHGH HK1   0910 1120  </t>
  </si>
  <si>
    <t>CZ3522 E   SU26SEP  HGHCAN HK1   1135 1345</t>
  </si>
  <si>
    <t>卡卡丘</t>
  </si>
  <si>
    <t>张华康</t>
  </si>
  <si>
    <t>鹤壁东</t>
  </si>
  <si>
    <t>郑州东</t>
  </si>
  <si>
    <t>08:30-G2213；CZ3839 L   FR24SEP  CGOHGH HK1   1310 1445</t>
  </si>
  <si>
    <t>14:01-G2808</t>
  </si>
  <si>
    <t>GreeceMars</t>
  </si>
  <si>
    <t>崔爽</t>
  </si>
  <si>
    <t>CZ6229 N   FR24SEP  SHEHGH HK1   0820 1050</t>
  </si>
  <si>
    <t>萧山机场T3</t>
  </si>
  <si>
    <t>桃仙机场T3</t>
  </si>
  <si>
    <t>20:10-MF5431</t>
  </si>
  <si>
    <t>Sarah_sea</t>
  </si>
  <si>
    <t>李旭冉</t>
  </si>
  <si>
    <t xml:space="preserve">CA1716 U   FR24SEP  PEKHGH HK1   1430 1650  </t>
  </si>
  <si>
    <t>CA1737 P   SU26SEP  HGHPEK HK1   1700 1915</t>
  </si>
  <si>
    <t>IRON翰</t>
  </si>
  <si>
    <t>王翰</t>
  </si>
  <si>
    <t>CZ3511 Z   FR24SEP  CANHGH HK1   1310 1520</t>
  </si>
  <si>
    <t xml:space="preserve">CZ3502 T   SU26SEP  HGHCAN HK1   1835 2045 </t>
  </si>
  <si>
    <t xml:space="preserve">针爷 </t>
  </si>
  <si>
    <t>沈丽学</t>
  </si>
  <si>
    <t>高桥凉面TNC</t>
  </si>
  <si>
    <t>段沐阳</t>
  </si>
  <si>
    <t>10:56-G39</t>
  </si>
  <si>
    <t>车轮食客</t>
  </si>
  <si>
    <t>徐浩然</t>
  </si>
  <si>
    <t>JD5712 V   FR24SEP  TAOHGH HK1   1000 1200</t>
  </si>
  <si>
    <t>青岛</t>
  </si>
  <si>
    <t>18:00-天津航GS6608</t>
  </si>
  <si>
    <t>浪花</t>
  </si>
  <si>
    <t>邹建宇</t>
  </si>
  <si>
    <t>大理机场</t>
  </si>
  <si>
    <t>萧山机场</t>
  </si>
  <si>
    <t>13:30-西藏航空TV9887</t>
  </si>
  <si>
    <t>CZ4333 R   SU26SEP  HGHCKG HK1   1540 1820            
CZ2847 N   SU26SEP  CKGDLU HK1   1950 2145</t>
  </si>
  <si>
    <t>重拾信念者</t>
  </si>
  <si>
    <t>杨增光</t>
  </si>
  <si>
    <t xml:space="preserve">MU5593 S   SU26SEP  HGHTNA HK1   0720 0905   </t>
  </si>
  <si>
    <t>MU5594 R   FR24SEP  TNAHGH HK1   0955 1130</t>
  </si>
  <si>
    <t>伤莫离</t>
  </si>
  <si>
    <t>魏滨</t>
  </si>
  <si>
    <t>淄博</t>
  </si>
  <si>
    <t>08:35-G284</t>
  </si>
  <si>
    <t>14:03-G282</t>
  </si>
  <si>
    <t>守Bin</t>
  </si>
  <si>
    <t xml:space="preserve"> 何守斌</t>
  </si>
  <si>
    <t>南平市</t>
  </si>
  <si>
    <t>15:04-G1510</t>
  </si>
  <si>
    <t xml:space="preserve">15:16-G1675；CA1715 P   SU26SEP  HGHPEK HK1   1805 2030 </t>
  </si>
  <si>
    <t>零度咖啡2012</t>
  </si>
  <si>
    <t>苏波</t>
  </si>
  <si>
    <t xml:space="preserve">CZ3196 T   FR24SEP  BAVCGO HK1   0825 0955                      
CZ3839 L   FR24SEP  CGOHGH HK1   1310 1445 </t>
  </si>
  <si>
    <t xml:space="preserve">CA1703 K   SU26SEP  HGHPEK HK1   0800 1015                      
CA1107 S   SU26SEP  PEKBAV HK1   1305 1435    </t>
  </si>
  <si>
    <t>卖萌我是认真得</t>
  </si>
  <si>
    <t>章景灏</t>
  </si>
  <si>
    <t>上海虹桥</t>
  </si>
  <si>
    <t>15:47-G7545</t>
  </si>
  <si>
    <t>19:55-G1334</t>
  </si>
  <si>
    <t>林采的世界</t>
  </si>
  <si>
    <t>林延道</t>
  </si>
  <si>
    <t>乐清</t>
  </si>
  <si>
    <t>13:39-D3136</t>
  </si>
  <si>
    <t>11:41-G7681</t>
  </si>
  <si>
    <t>Willy -bobo</t>
  </si>
  <si>
    <t>刘羽博</t>
  </si>
  <si>
    <t>19:04-G39</t>
  </si>
  <si>
    <t>19:00-G40</t>
  </si>
  <si>
    <t>老猫吃小鱼</t>
  </si>
  <si>
    <t xml:space="preserve">孙杨凯 </t>
  </si>
  <si>
    <t>山字河机场</t>
  </si>
  <si>
    <t>17:00-GJ8994</t>
  </si>
  <si>
    <t>14:45-GJ8993</t>
  </si>
  <si>
    <t>东风徐来  、罗西尼红色5HB</t>
  </si>
  <si>
    <t>徐辉</t>
  </si>
  <si>
    <t>启阳机场</t>
  </si>
  <si>
    <t>14:25-长龙GL8678</t>
  </si>
  <si>
    <t>12:15-长龙GJ8617</t>
  </si>
  <si>
    <t>乔治手里的大恐龙</t>
  </si>
  <si>
    <t>李岩</t>
  </si>
  <si>
    <t>大水泊机场</t>
  </si>
  <si>
    <t>09:50-长龙GJ8944</t>
  </si>
  <si>
    <t>16:55-长龙GJ8943</t>
  </si>
  <si>
    <t xml:space="preserve">寒风晴飞扬 </t>
  </si>
  <si>
    <t xml:space="preserve">田欢林  </t>
  </si>
  <si>
    <t>苏州</t>
  </si>
  <si>
    <t>11:19-G7591</t>
  </si>
  <si>
    <t>苏州北</t>
  </si>
  <si>
    <t>16:54-G7792</t>
  </si>
  <si>
    <t>小模时光</t>
  </si>
  <si>
    <t>晋文</t>
  </si>
  <si>
    <t>芜湖</t>
  </si>
  <si>
    <t>11:11-G1965</t>
  </si>
  <si>
    <t>17:09-G7760</t>
  </si>
  <si>
    <t xml:space="preserve">可以叫我橙子  </t>
  </si>
  <si>
    <t>王晓晨</t>
  </si>
  <si>
    <t>MU9604 M   FR24SEP  TYNHGH HK1   1035 1235</t>
  </si>
  <si>
    <t>MU5242 M   SU26SEP  HGHTYN HK1   1855 2125</t>
  </si>
  <si>
    <t>武汉游历男-老周</t>
  </si>
  <si>
    <t>周筠</t>
  </si>
  <si>
    <t xml:space="preserve"> CZ6197 Z   FR24SEP  WUHHGH HK1   1010 1130  </t>
  </si>
  <si>
    <t>CZ3784 R   SU26SEP  HGHWUH HK1   1950 2140</t>
  </si>
  <si>
    <t xml:space="preserve">任兆桓
</t>
  </si>
  <si>
    <t>07:04-G173</t>
  </si>
  <si>
    <t>14:41-G192</t>
  </si>
  <si>
    <t>小五伴我行</t>
  </si>
  <si>
    <t>陈立稳</t>
  </si>
  <si>
    <t xml:space="preserve">HU7888 Q   MO27SEP  HGHLHW HK1   1630 1940    </t>
  </si>
  <si>
    <t>TEENCI</t>
  </si>
  <si>
    <t>田旗</t>
  </si>
  <si>
    <t>MF8408 Z   FR24SEP  CKGHGH HK1   1420 1640</t>
  </si>
  <si>
    <t>江北机场T2</t>
  </si>
  <si>
    <t>2021/09/26西部PN6436</t>
  </si>
  <si>
    <t>韦_大米</t>
  </si>
  <si>
    <t>韦炜</t>
  </si>
  <si>
    <t>金华南</t>
  </si>
  <si>
    <t>18:15-G7648</t>
  </si>
  <si>
    <t>20:30-G7655</t>
  </si>
  <si>
    <t>杨晶</t>
  </si>
  <si>
    <t>萧山国际机场t1</t>
  </si>
  <si>
    <t xml:space="preserve">CZ4333 R   SU26SEP  HGHCKG HK1   1540 1820         
CZ2847 N   SU26SEP  CKGDLU HK1   1950 2145     </t>
  </si>
  <si>
    <t>公政委</t>
  </si>
  <si>
    <t>12:15川航3U4540</t>
  </si>
  <si>
    <t>12:15川航3U4539</t>
  </si>
  <si>
    <t>沈昱豪</t>
  </si>
  <si>
    <t>21:29-G7355</t>
  </si>
  <si>
    <t>19:23-G7562</t>
  </si>
  <si>
    <t>CA1738 V   FR24SEP  PEKHGH HK1   0930 1150</t>
  </si>
  <si>
    <t xml:space="preserve">CA1705 K   WE29SEP  HGHPEK HK1   1300 1520   </t>
  </si>
  <si>
    <t>总计</t>
  </si>
  <si>
    <t>优惠总价</t>
    <phoneticPr fontId="20" type="noConversion"/>
  </si>
  <si>
    <t>李唯</t>
    <phoneticPr fontId="20" type="noConversion"/>
  </si>
  <si>
    <t>立璋车闻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</si>
</sst>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.00_);_(* \(#,##0.00\);_(* &quot;-&quot;??_);_(@_)"/>
    <numFmt numFmtId="177" formatCode="\¥#,##0.00_);[Red]\(\¥#,##0.00\)"/>
    <numFmt numFmtId="178" formatCode="\¥#,##0.00;\¥\-#,##0.00"/>
  </numFmts>
  <fonts count="23">
    <font>
      <sz val="12"/>
      <color theme="1"/>
      <name val="DengXian"/>
      <charset val="134"/>
      <scheme val="minor"/>
    </font>
    <font>
      <b/>
      <sz val="11"/>
      <color theme="1"/>
      <name val="微软雅黑"/>
      <charset val="134"/>
    </font>
    <font>
      <sz val="11"/>
      <color rgb="FFFF0000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1"/>
      <name val="微软雅黑"/>
      <charset val="134"/>
    </font>
    <font>
      <sz val="10.5"/>
      <color theme="1"/>
      <name val="微软雅黑"/>
      <charset val="134"/>
    </font>
    <font>
      <sz val="11"/>
      <color rgb="FFFF0000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3"/>
      <name val="微软雅黑"/>
      <charset val="134"/>
    </font>
    <font>
      <sz val="10"/>
      <color rgb="FFFF0000"/>
      <name val="微软雅黑"/>
      <charset val="134"/>
    </font>
    <font>
      <sz val="10"/>
      <name val="Arial"/>
      <family val="2"/>
    </font>
    <font>
      <sz val="11"/>
      <color theme="1"/>
      <name val="DengXian"/>
      <charset val="134"/>
      <scheme val="minor"/>
    </font>
    <font>
      <sz val="12"/>
      <color theme="1"/>
      <name val="DengXian"/>
      <charset val="134"/>
      <scheme val="minor"/>
    </font>
    <font>
      <sz val="9"/>
      <name val="DengXian"/>
      <charset val="134"/>
      <scheme val="minor"/>
    </font>
    <font>
      <b/>
      <sz val="10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C9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10"/>
      </right>
      <top/>
      <bottom/>
      <diagonal/>
    </border>
  </borders>
  <cellStyleXfs count="5">
    <xf numFmtId="0" fontId="0" fillId="0" borderId="0"/>
    <xf numFmtId="176" fontId="19" fillId="0" borderId="0" applyFont="0" applyFill="0" applyBorder="0" applyAlignment="0" applyProtection="0"/>
    <xf numFmtId="0" fontId="17" fillId="0" borderId="0" applyNumberFormat="0"/>
    <xf numFmtId="0" fontId="17" fillId="0" borderId="0" applyNumberFormat="0"/>
    <xf numFmtId="0" fontId="18" fillId="0" borderId="0">
      <alignment vertical="center"/>
    </xf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177" fontId="13" fillId="9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14" fillId="8" borderId="1" xfId="0" applyNumberFormat="1" applyFont="1" applyFill="1" applyBorder="1" applyAlignment="1" applyProtection="1">
      <alignment horizontal="left" vertical="center" wrapText="1"/>
      <protection locked="0" hidden="1"/>
    </xf>
    <xf numFmtId="0" fontId="14" fillId="8" borderId="1" xfId="0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7" fontId="10" fillId="0" borderId="1" xfId="1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left" vertical="center"/>
    </xf>
    <xf numFmtId="0" fontId="14" fillId="11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78" fontId="14" fillId="6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78" fontId="10" fillId="6" borderId="1" xfId="0" applyNumberFormat="1" applyFont="1" applyFill="1" applyBorder="1" applyAlignment="1">
      <alignment horizontal="center" vertical="center"/>
    </xf>
    <xf numFmtId="14" fontId="14" fillId="11" borderId="1" xfId="0" applyNumberFormat="1" applyFont="1" applyFill="1" applyBorder="1" applyAlignment="1" applyProtection="1">
      <alignment horizontal="left" vertical="center" wrapText="1"/>
      <protection locked="0" hidden="1"/>
    </xf>
    <xf numFmtId="0" fontId="14" fillId="6" borderId="1" xfId="0" applyFont="1" applyFill="1" applyBorder="1" applyAlignment="1">
      <alignment horizontal="center" vertical="center"/>
    </xf>
    <xf numFmtId="177" fontId="14" fillId="6" borderId="1" xfId="1" applyNumberFormat="1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7" fontId="13" fillId="10" borderId="1" xfId="1" applyNumberFormat="1" applyFont="1" applyFill="1" applyBorder="1" applyAlignment="1">
      <alignment horizontal="center" vertical="center"/>
    </xf>
    <xf numFmtId="177" fontId="10" fillId="8" borderId="1" xfId="1" applyNumberFormat="1" applyFont="1" applyFill="1" applyBorder="1" applyAlignment="1">
      <alignment horizontal="center" vertical="center"/>
    </xf>
    <xf numFmtId="177" fontId="14" fillId="11" borderId="1" xfId="1" applyNumberFormat="1" applyFont="1" applyFill="1" applyBorder="1" applyAlignment="1">
      <alignment horizontal="center" vertical="center"/>
    </xf>
    <xf numFmtId="178" fontId="14" fillId="6" borderId="1" xfId="0" applyNumberFormat="1" applyFont="1" applyFill="1" applyBorder="1" applyAlignment="1">
      <alignment horizontal="center" vertical="center" wrapText="1"/>
    </xf>
    <xf numFmtId="177" fontId="13" fillId="12" borderId="1" xfId="1" applyNumberFormat="1" applyFont="1" applyFill="1" applyBorder="1" applyAlignment="1">
      <alignment horizontal="center" vertical="center"/>
    </xf>
    <xf numFmtId="0" fontId="9" fillId="8" borderId="0" xfId="0" applyFont="1" applyFill="1" applyBorder="1" applyAlignment="1">
      <alignment vertical="top" wrapText="1"/>
    </xf>
    <xf numFmtId="0" fontId="9" fillId="8" borderId="5" xfId="0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vertical="top" wrapText="1"/>
    </xf>
    <xf numFmtId="0" fontId="13" fillId="9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77" fontId="13" fillId="9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5">
    <cellStyle name="常规" xfId="0" builtinId="0"/>
    <cellStyle name="常规 10" xfId="2" xr:uid="{00000000-0005-0000-0000-00002D000000}"/>
    <cellStyle name="常规 2" xfId="3" xr:uid="{00000000-0005-0000-0000-000030000000}"/>
    <cellStyle name="常规 4" xfId="4" xr:uid="{00000000-0005-0000-0000-000031000000}"/>
    <cellStyle name="千位分隔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38"/>
  <sheetViews>
    <sheetView showGridLines="0" tabSelected="1" workbookViewId="0">
      <selection activeCell="J34" sqref="J34"/>
    </sheetView>
  </sheetViews>
  <sheetFormatPr defaultColWidth="8.81640625" defaultRowHeight="16.95" customHeight="1"/>
  <cols>
    <col min="1" max="1" width="12.1796875" style="26" customWidth="1"/>
    <col min="2" max="2" width="23.6328125" style="27" customWidth="1"/>
    <col min="3" max="3" width="31" style="27" customWidth="1"/>
    <col min="4" max="6" width="5.1796875" style="26" customWidth="1"/>
    <col min="7" max="7" width="7.81640625" style="26" customWidth="1"/>
    <col min="8" max="8" width="15.36328125" style="27" customWidth="1"/>
    <col min="9" max="9" width="15.6328125" style="27" customWidth="1"/>
    <col min="10" max="10" width="60" style="27" customWidth="1"/>
    <col min="11" max="11" width="56" style="26" customWidth="1"/>
    <col min="12" max="16384" width="8.81640625" style="26"/>
  </cols>
  <sheetData>
    <row r="1" spans="1:10" s="21" customFormat="1" ht="22.05" customHeight="1">
      <c r="A1" s="28" t="s">
        <v>0</v>
      </c>
      <c r="B1" s="29" t="s">
        <v>1</v>
      </c>
      <c r="C1" s="29"/>
      <c r="D1" s="29"/>
      <c r="E1" s="29"/>
      <c r="F1" s="29"/>
      <c r="G1" s="29"/>
      <c r="H1" s="30"/>
      <c r="I1" s="30"/>
      <c r="J1" s="30"/>
    </row>
    <row r="2" spans="1:10" s="21" customFormat="1" ht="22.05" customHeight="1">
      <c r="A2" s="28" t="s">
        <v>2</v>
      </c>
      <c r="B2" s="29" t="s">
        <v>3</v>
      </c>
      <c r="C2" s="29"/>
      <c r="D2" s="29"/>
      <c r="E2" s="29"/>
      <c r="F2" s="29"/>
      <c r="G2" s="29"/>
      <c r="H2" s="30"/>
      <c r="I2" s="30"/>
      <c r="J2" s="30"/>
    </row>
    <row r="3" spans="1:10" s="21" customFormat="1" ht="22.05" customHeight="1">
      <c r="A3" s="28" t="s">
        <v>4</v>
      </c>
      <c r="B3" s="81"/>
      <c r="C3" s="81"/>
      <c r="D3" s="29"/>
      <c r="E3" s="29"/>
      <c r="F3" s="29"/>
      <c r="G3" s="29"/>
      <c r="H3" s="30"/>
      <c r="I3" s="30"/>
      <c r="J3" s="30"/>
    </row>
    <row r="4" spans="1:10" s="22" customFormat="1" ht="19.95" customHeight="1">
      <c r="A4" s="69" t="s">
        <v>5</v>
      </c>
      <c r="B4" s="69"/>
      <c r="C4" s="69" t="s">
        <v>6</v>
      </c>
      <c r="D4" s="69" t="s">
        <v>7</v>
      </c>
      <c r="E4" s="69"/>
      <c r="F4" s="69"/>
      <c r="G4" s="69"/>
      <c r="H4" s="82" t="s">
        <v>8</v>
      </c>
      <c r="I4" s="82"/>
      <c r="J4" s="69" t="s">
        <v>9</v>
      </c>
    </row>
    <row r="5" spans="1:10" s="22" customFormat="1" ht="19.95" customHeight="1">
      <c r="A5" s="69"/>
      <c r="B5" s="69"/>
      <c r="C5" s="69"/>
      <c r="D5" s="31" t="s">
        <v>10</v>
      </c>
      <c r="E5" s="31" t="s">
        <v>11</v>
      </c>
      <c r="F5" s="31" t="s">
        <v>10</v>
      </c>
      <c r="G5" s="31" t="s">
        <v>11</v>
      </c>
      <c r="H5" s="32" t="s">
        <v>12</v>
      </c>
      <c r="I5" s="32" t="s">
        <v>13</v>
      </c>
      <c r="J5" s="69"/>
    </row>
    <row r="6" spans="1:10" s="22" customFormat="1" ht="19.95" customHeight="1">
      <c r="A6" s="33" t="s">
        <v>14</v>
      </c>
      <c r="B6" s="34" t="s">
        <v>15</v>
      </c>
      <c r="C6" s="35" t="s">
        <v>16</v>
      </c>
      <c r="D6" s="33">
        <v>1</v>
      </c>
      <c r="E6" s="33" t="s">
        <v>17</v>
      </c>
      <c r="F6" s="33">
        <v>1</v>
      </c>
      <c r="G6" s="33" t="s">
        <v>18</v>
      </c>
      <c r="H6" s="36">
        <f>机票明细!N43</f>
        <v>43655.5</v>
      </c>
      <c r="I6" s="38">
        <f t="shared" ref="I6" si="0">D6*F6*H6</f>
        <v>43655.5</v>
      </c>
      <c r="J6" s="60"/>
    </row>
    <row r="7" spans="1:10" s="22" customFormat="1" ht="19.95" customHeight="1">
      <c r="A7" s="80" t="s">
        <v>19</v>
      </c>
      <c r="B7" s="80"/>
      <c r="C7" s="80"/>
      <c r="D7" s="80"/>
      <c r="E7" s="80"/>
      <c r="F7" s="80"/>
      <c r="G7" s="80"/>
      <c r="H7" s="80"/>
      <c r="I7" s="61">
        <f>SUM(I6:I6)</f>
        <v>43655.5</v>
      </c>
      <c r="J7" s="61"/>
    </row>
    <row r="8" spans="1:10" s="22" customFormat="1" ht="19.95" customHeight="1">
      <c r="A8" s="72" t="s">
        <v>20</v>
      </c>
      <c r="B8" s="34" t="s">
        <v>21</v>
      </c>
      <c r="C8" s="37" t="s">
        <v>22</v>
      </c>
      <c r="D8" s="33">
        <v>1</v>
      </c>
      <c r="E8" s="33" t="s">
        <v>23</v>
      </c>
      <c r="F8" s="33">
        <v>1</v>
      </c>
      <c r="G8" s="33" t="s">
        <v>24</v>
      </c>
      <c r="H8" s="38">
        <v>750</v>
      </c>
      <c r="I8" s="38">
        <f>D8*F8*H8</f>
        <v>750</v>
      </c>
      <c r="J8" s="38"/>
    </row>
    <row r="9" spans="1:10" s="22" customFormat="1" ht="19.95" customHeight="1">
      <c r="A9" s="73"/>
      <c r="B9" s="34" t="s">
        <v>25</v>
      </c>
      <c r="C9" s="37" t="s">
        <v>22</v>
      </c>
      <c r="D9" s="33">
        <v>24</v>
      </c>
      <c r="E9" s="33" t="s">
        <v>23</v>
      </c>
      <c r="F9" s="33">
        <v>1</v>
      </c>
      <c r="G9" s="33" t="s">
        <v>24</v>
      </c>
      <c r="H9" s="38">
        <v>750</v>
      </c>
      <c r="I9" s="38">
        <f>D9*F9*H9</f>
        <v>18000</v>
      </c>
      <c r="J9" s="38"/>
    </row>
    <row r="10" spans="1:10" s="22" customFormat="1" ht="19.95" customHeight="1">
      <c r="A10" s="73"/>
      <c r="B10" s="34" t="s">
        <v>26</v>
      </c>
      <c r="C10" s="37" t="s">
        <v>22</v>
      </c>
      <c r="D10" s="33">
        <v>24</v>
      </c>
      <c r="E10" s="33" t="s">
        <v>23</v>
      </c>
      <c r="F10" s="33">
        <v>1</v>
      </c>
      <c r="G10" s="33" t="s">
        <v>24</v>
      </c>
      <c r="H10" s="38">
        <v>750</v>
      </c>
      <c r="I10" s="38">
        <f t="shared" ref="I10" si="1">D10*F10*H10</f>
        <v>18000</v>
      </c>
      <c r="J10" s="38"/>
    </row>
    <row r="11" spans="1:10" s="22" customFormat="1" ht="19.95" customHeight="1">
      <c r="A11" s="73"/>
      <c r="B11" s="34" t="s">
        <v>27</v>
      </c>
      <c r="C11" s="35" t="s">
        <v>28</v>
      </c>
      <c r="D11" s="33">
        <v>1</v>
      </c>
      <c r="E11" s="33" t="s">
        <v>23</v>
      </c>
      <c r="F11" s="33">
        <v>1</v>
      </c>
      <c r="G11" s="33" t="s">
        <v>29</v>
      </c>
      <c r="H11" s="38">
        <v>4000</v>
      </c>
      <c r="I11" s="38">
        <f t="shared" ref="I11:I13" si="2">D11*F11*H11</f>
        <v>4000</v>
      </c>
      <c r="J11" s="38"/>
    </row>
    <row r="12" spans="1:10" s="22" customFormat="1" ht="19.95" customHeight="1">
      <c r="A12" s="73"/>
      <c r="B12" s="34" t="s">
        <v>30</v>
      </c>
      <c r="C12" s="35" t="s">
        <v>31</v>
      </c>
      <c r="D12" s="33">
        <v>1</v>
      </c>
      <c r="E12" s="33" t="s">
        <v>23</v>
      </c>
      <c r="F12" s="33">
        <v>2</v>
      </c>
      <c r="G12" s="33" t="s">
        <v>29</v>
      </c>
      <c r="H12" s="38">
        <v>5000</v>
      </c>
      <c r="I12" s="38">
        <f t="shared" si="2"/>
        <v>10000</v>
      </c>
      <c r="J12" s="38"/>
    </row>
    <row r="13" spans="1:10" s="22" customFormat="1" ht="19.95" customHeight="1">
      <c r="A13" s="74"/>
      <c r="B13" s="34" t="s">
        <v>32</v>
      </c>
      <c r="C13" s="35" t="s">
        <v>33</v>
      </c>
      <c r="D13" s="33">
        <v>1</v>
      </c>
      <c r="E13" s="33" t="s">
        <v>29</v>
      </c>
      <c r="F13" s="33">
        <v>1</v>
      </c>
      <c r="G13" s="33" t="s">
        <v>18</v>
      </c>
      <c r="H13" s="38">
        <v>700</v>
      </c>
      <c r="I13" s="38">
        <f t="shared" si="2"/>
        <v>700</v>
      </c>
      <c r="J13" s="38"/>
    </row>
    <row r="14" spans="1:10" s="22" customFormat="1" ht="19.95" customHeight="1">
      <c r="A14" s="80" t="s">
        <v>34</v>
      </c>
      <c r="B14" s="80"/>
      <c r="C14" s="80"/>
      <c r="D14" s="80"/>
      <c r="E14" s="80"/>
      <c r="F14" s="80"/>
      <c r="G14" s="80"/>
      <c r="H14" s="80"/>
      <c r="I14" s="61">
        <f>SUM(I8:I13)</f>
        <v>51450</v>
      </c>
      <c r="J14" s="61"/>
    </row>
    <row r="15" spans="1:10" s="22" customFormat="1" ht="19.95" customHeight="1">
      <c r="A15" s="72" t="s">
        <v>35</v>
      </c>
      <c r="B15" s="39" t="s">
        <v>36</v>
      </c>
      <c r="C15" s="40" t="s">
        <v>37</v>
      </c>
      <c r="D15" s="33">
        <v>4</v>
      </c>
      <c r="E15" s="33" t="s">
        <v>38</v>
      </c>
      <c r="F15" s="33">
        <v>2</v>
      </c>
      <c r="G15" s="33" t="s">
        <v>18</v>
      </c>
      <c r="H15" s="41">
        <v>1500</v>
      </c>
      <c r="I15" s="41">
        <f t="shared" ref="I15:I16" si="3">D15*F15*H15</f>
        <v>12000</v>
      </c>
      <c r="J15" s="41"/>
    </row>
    <row r="16" spans="1:10" s="22" customFormat="1" ht="19.95" customHeight="1">
      <c r="A16" s="73"/>
      <c r="B16" s="42" t="s">
        <v>39</v>
      </c>
      <c r="C16" s="40" t="s">
        <v>40</v>
      </c>
      <c r="D16" s="33">
        <v>8</v>
      </c>
      <c r="E16" s="33" t="s">
        <v>41</v>
      </c>
      <c r="F16" s="33">
        <v>1</v>
      </c>
      <c r="G16" s="33" t="s">
        <v>18</v>
      </c>
      <c r="H16" s="41">
        <v>20</v>
      </c>
      <c r="I16" s="41">
        <f t="shared" si="3"/>
        <v>160</v>
      </c>
      <c r="J16" s="41"/>
    </row>
    <row r="17" spans="1:10" s="22" customFormat="1" ht="19.95" customHeight="1">
      <c r="A17" s="80" t="s">
        <v>42</v>
      </c>
      <c r="B17" s="80"/>
      <c r="C17" s="80"/>
      <c r="D17" s="80"/>
      <c r="E17" s="80"/>
      <c r="F17" s="80"/>
      <c r="G17" s="80"/>
      <c r="H17" s="80"/>
      <c r="I17" s="61">
        <f>SUM(I15:I16)</f>
        <v>12160</v>
      </c>
      <c r="J17" s="61"/>
    </row>
    <row r="18" spans="1:10" s="23" customFormat="1" ht="19.95" customHeight="1">
      <c r="A18" s="75" t="s">
        <v>43</v>
      </c>
      <c r="B18" s="78" t="s">
        <v>44</v>
      </c>
      <c r="C18" s="43" t="s">
        <v>45</v>
      </c>
      <c r="D18" s="44">
        <v>1</v>
      </c>
      <c r="E18" s="45" t="s">
        <v>17</v>
      </c>
      <c r="F18" s="45">
        <v>1</v>
      </c>
      <c r="G18" s="45" t="s">
        <v>18</v>
      </c>
      <c r="H18" s="46">
        <v>2000</v>
      </c>
      <c r="I18" s="62">
        <f t="shared" ref="I18:I22" si="4">D18*F18*H18</f>
        <v>2000</v>
      </c>
      <c r="J18" s="62" t="s">
        <v>46</v>
      </c>
    </row>
    <row r="19" spans="1:10" s="23" customFormat="1" ht="19.95" customHeight="1">
      <c r="A19" s="76"/>
      <c r="B19" s="79"/>
      <c r="C19" s="43" t="s">
        <v>47</v>
      </c>
      <c r="D19" s="44">
        <v>1</v>
      </c>
      <c r="E19" s="45" t="s">
        <v>17</v>
      </c>
      <c r="F19" s="45">
        <v>1</v>
      </c>
      <c r="G19" s="45" t="s">
        <v>18</v>
      </c>
      <c r="H19" s="46">
        <v>500</v>
      </c>
      <c r="I19" s="62">
        <f t="shared" ref="I19" si="5">D19*F19*H19</f>
        <v>500</v>
      </c>
      <c r="J19" s="62"/>
    </row>
    <row r="20" spans="1:10" s="23" customFormat="1" ht="19.95" customHeight="1">
      <c r="A20" s="76"/>
      <c r="B20" s="79"/>
      <c r="C20" s="47" t="s">
        <v>48</v>
      </c>
      <c r="D20" s="45">
        <v>2</v>
      </c>
      <c r="E20" s="45" t="s">
        <v>49</v>
      </c>
      <c r="F20" s="45">
        <v>1</v>
      </c>
      <c r="G20" s="45" t="s">
        <v>18</v>
      </c>
      <c r="H20" s="46">
        <v>200</v>
      </c>
      <c r="I20" s="62">
        <f t="shared" si="4"/>
        <v>400</v>
      </c>
      <c r="J20" s="62"/>
    </row>
    <row r="21" spans="1:10" s="23" customFormat="1" ht="19.95" customHeight="1">
      <c r="A21" s="76"/>
      <c r="B21" s="79"/>
      <c r="C21" s="47" t="s">
        <v>50</v>
      </c>
      <c r="D21" s="45">
        <v>2</v>
      </c>
      <c r="E21" s="45" t="s">
        <v>49</v>
      </c>
      <c r="F21" s="45">
        <v>1</v>
      </c>
      <c r="G21" s="45" t="s">
        <v>18</v>
      </c>
      <c r="H21" s="46">
        <v>30</v>
      </c>
      <c r="I21" s="62">
        <f t="shared" si="4"/>
        <v>60</v>
      </c>
      <c r="J21" s="62"/>
    </row>
    <row r="22" spans="1:10" s="23" customFormat="1" ht="19.95" customHeight="1">
      <c r="A22" s="76"/>
      <c r="B22" s="79"/>
      <c r="C22" s="47" t="s">
        <v>51</v>
      </c>
      <c r="D22" s="45">
        <v>1</v>
      </c>
      <c r="E22" s="45" t="s">
        <v>49</v>
      </c>
      <c r="F22" s="48">
        <v>1</v>
      </c>
      <c r="G22" s="45" t="s">
        <v>18</v>
      </c>
      <c r="H22" s="46">
        <v>300</v>
      </c>
      <c r="I22" s="62">
        <f t="shared" si="4"/>
        <v>300</v>
      </c>
      <c r="J22" s="62"/>
    </row>
    <row r="23" spans="1:10" s="24" customFormat="1" ht="19.95" customHeight="1">
      <c r="A23" s="80" t="s">
        <v>52</v>
      </c>
      <c r="B23" s="80"/>
      <c r="C23" s="80"/>
      <c r="D23" s="80"/>
      <c r="E23" s="80"/>
      <c r="F23" s="80"/>
      <c r="G23" s="80"/>
      <c r="H23" s="80"/>
      <c r="I23" s="61">
        <f>SUM(I18:I22)</f>
        <v>3260</v>
      </c>
      <c r="J23" s="61"/>
    </row>
    <row r="24" spans="1:10" s="24" customFormat="1" ht="19.95" customHeight="1">
      <c r="A24" s="77" t="s">
        <v>53</v>
      </c>
      <c r="B24" s="49" t="s">
        <v>54</v>
      </c>
      <c r="C24" s="50"/>
      <c r="D24" s="51">
        <v>1</v>
      </c>
      <c r="E24" s="51" t="s">
        <v>23</v>
      </c>
      <c r="F24" s="52">
        <v>3</v>
      </c>
      <c r="G24" s="51" t="s">
        <v>24</v>
      </c>
      <c r="H24" s="53">
        <v>350</v>
      </c>
      <c r="I24" s="63">
        <f t="shared" ref="I24:I30" si="6">D24*F24*H24</f>
        <v>1050</v>
      </c>
      <c r="J24" s="63"/>
    </row>
    <row r="25" spans="1:10" s="24" customFormat="1" ht="19.95" customHeight="1">
      <c r="A25" s="77"/>
      <c r="B25" s="49" t="s">
        <v>55</v>
      </c>
      <c r="C25" s="50"/>
      <c r="D25" s="51">
        <v>2</v>
      </c>
      <c r="E25" s="51" t="s">
        <v>56</v>
      </c>
      <c r="F25" s="51">
        <v>3</v>
      </c>
      <c r="G25" s="51" t="s">
        <v>57</v>
      </c>
      <c r="H25" s="53">
        <v>100</v>
      </c>
      <c r="I25" s="63">
        <f t="shared" si="6"/>
        <v>600</v>
      </c>
      <c r="J25" s="63"/>
    </row>
    <row r="26" spans="1:10" s="24" customFormat="1" ht="19.95" customHeight="1">
      <c r="A26" s="77"/>
      <c r="B26" s="49" t="s">
        <v>58</v>
      </c>
      <c r="C26" s="50" t="s">
        <v>59</v>
      </c>
      <c r="D26" s="51">
        <v>2</v>
      </c>
      <c r="E26" s="51" t="s">
        <v>56</v>
      </c>
      <c r="F26" s="54">
        <v>1</v>
      </c>
      <c r="G26" s="51" t="s">
        <v>18</v>
      </c>
      <c r="H26" s="55">
        <v>300</v>
      </c>
      <c r="I26" s="63">
        <f t="shared" si="6"/>
        <v>600</v>
      </c>
      <c r="J26" s="63"/>
    </row>
    <row r="27" spans="1:10" s="24" customFormat="1" ht="19.95" customHeight="1">
      <c r="A27" s="77"/>
      <c r="B27" s="56" t="s">
        <v>60</v>
      </c>
      <c r="C27" s="50"/>
      <c r="D27" s="57">
        <v>42</v>
      </c>
      <c r="E27" s="51" t="s">
        <v>56</v>
      </c>
      <c r="F27" s="51">
        <v>1</v>
      </c>
      <c r="G27" s="51" t="s">
        <v>18</v>
      </c>
      <c r="H27" s="58">
        <v>10</v>
      </c>
      <c r="I27" s="63">
        <f t="shared" ref="I27" si="7">D27*F27*H27</f>
        <v>420</v>
      </c>
      <c r="J27" s="63"/>
    </row>
    <row r="28" spans="1:10" s="24" customFormat="1" ht="19.95" customHeight="1">
      <c r="A28" s="77"/>
      <c r="B28" s="56" t="s">
        <v>61</v>
      </c>
      <c r="C28" s="50"/>
      <c r="D28" s="57">
        <v>1</v>
      </c>
      <c r="E28" s="51" t="s">
        <v>17</v>
      </c>
      <c r="F28" s="51">
        <v>1</v>
      </c>
      <c r="G28" s="51" t="s">
        <v>18</v>
      </c>
      <c r="H28" s="58">
        <v>200</v>
      </c>
      <c r="I28" s="63">
        <f t="shared" si="6"/>
        <v>200</v>
      </c>
      <c r="J28" s="63"/>
    </row>
    <row r="29" spans="1:10" s="24" customFormat="1" ht="19.95" customHeight="1">
      <c r="A29" s="77"/>
      <c r="B29" s="56" t="s">
        <v>62</v>
      </c>
      <c r="C29" s="50" t="s">
        <v>63</v>
      </c>
      <c r="D29" s="57">
        <v>1</v>
      </c>
      <c r="E29" s="51" t="s">
        <v>17</v>
      </c>
      <c r="F29" s="51">
        <v>1</v>
      </c>
      <c r="G29" s="51" t="s">
        <v>18</v>
      </c>
      <c r="H29" s="58">
        <v>200</v>
      </c>
      <c r="I29" s="63">
        <f t="shared" si="6"/>
        <v>200</v>
      </c>
      <c r="J29" s="63"/>
    </row>
    <row r="30" spans="1:10" s="24" customFormat="1" ht="19.95" customHeight="1">
      <c r="A30" s="59" t="s">
        <v>64</v>
      </c>
      <c r="B30" s="56" t="s">
        <v>65</v>
      </c>
      <c r="C30" s="50"/>
      <c r="D30" s="57">
        <v>1</v>
      </c>
      <c r="E30" s="51" t="s">
        <v>56</v>
      </c>
      <c r="F30" s="51">
        <v>1</v>
      </c>
      <c r="G30" s="51" t="s">
        <v>57</v>
      </c>
      <c r="H30" s="58">
        <v>2500</v>
      </c>
      <c r="I30" s="63">
        <f t="shared" si="6"/>
        <v>2500</v>
      </c>
      <c r="J30" s="64"/>
    </row>
    <row r="31" spans="1:10" s="24" customFormat="1" ht="19.95" customHeight="1">
      <c r="A31" s="80" t="s">
        <v>66</v>
      </c>
      <c r="B31" s="80"/>
      <c r="C31" s="80"/>
      <c r="D31" s="80"/>
      <c r="E31" s="80"/>
      <c r="F31" s="80"/>
      <c r="G31" s="80"/>
      <c r="H31" s="80"/>
      <c r="I31" s="61">
        <f>SUM(I24:I30)</f>
        <v>5570</v>
      </c>
      <c r="J31" s="61"/>
    </row>
    <row r="32" spans="1:10" s="24" customFormat="1" ht="19.95" customHeight="1">
      <c r="A32" s="71" t="s">
        <v>67</v>
      </c>
      <c r="B32" s="71"/>
      <c r="C32" s="71"/>
      <c r="D32" s="71"/>
      <c r="E32" s="71"/>
      <c r="F32" s="71"/>
      <c r="G32" s="71"/>
      <c r="H32" s="71"/>
      <c r="I32" s="65">
        <f>I31+I23+I17+I14+I7</f>
        <v>116095.5</v>
      </c>
      <c r="J32" s="65"/>
    </row>
    <row r="33" spans="1:247" s="24" customFormat="1" ht="19.95" customHeight="1">
      <c r="A33" s="71" t="s">
        <v>68</v>
      </c>
      <c r="B33" s="71"/>
      <c r="C33" s="71"/>
      <c r="D33" s="71"/>
      <c r="E33" s="71"/>
      <c r="F33" s="71"/>
      <c r="G33" s="71"/>
      <c r="H33" s="71"/>
      <c r="I33" s="65">
        <f>I32*0.1</f>
        <v>11609.550000000001</v>
      </c>
      <c r="J33" s="65"/>
    </row>
    <row r="34" spans="1:247" s="25" customFormat="1" ht="19.95" customHeight="1">
      <c r="A34" s="71" t="s">
        <v>69</v>
      </c>
      <c r="B34" s="71"/>
      <c r="C34" s="71"/>
      <c r="D34" s="71"/>
      <c r="E34" s="71"/>
      <c r="F34" s="71"/>
      <c r="G34" s="71"/>
      <c r="H34" s="71"/>
      <c r="I34" s="65">
        <f>(I32+I33)*0.06</f>
        <v>7662.3029999999999</v>
      </c>
      <c r="J34" s="65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7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</row>
    <row r="35" spans="1:247" s="25" customFormat="1" ht="19.95" customHeight="1">
      <c r="A35" s="71" t="s">
        <v>70</v>
      </c>
      <c r="B35" s="71"/>
      <c r="C35" s="71"/>
      <c r="D35" s="71"/>
      <c r="E35" s="71"/>
      <c r="F35" s="71"/>
      <c r="G35" s="71"/>
      <c r="H35" s="71"/>
      <c r="I35" s="65">
        <f>I34+I33+I32</f>
        <v>135367.353</v>
      </c>
      <c r="J35" s="65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7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</row>
    <row r="36" spans="1:247" ht="15.6">
      <c r="A36" s="70" t="s">
        <v>242</v>
      </c>
      <c r="B36" s="71"/>
      <c r="C36" s="71"/>
      <c r="D36" s="71"/>
      <c r="E36" s="71"/>
      <c r="F36" s="71"/>
      <c r="G36" s="71"/>
      <c r="H36" s="71"/>
      <c r="I36" s="65">
        <v>129890</v>
      </c>
      <c r="J36" s="65"/>
    </row>
    <row r="37" spans="1:247" ht="15"/>
    <row r="38" spans="1:247" ht="15"/>
  </sheetData>
  <mergeCells count="21">
    <mergeCell ref="B3:C3"/>
    <mergeCell ref="D4:G4"/>
    <mergeCell ref="H4:I4"/>
    <mergeCell ref="A7:H7"/>
    <mergeCell ref="A14:H14"/>
    <mergeCell ref="C4:C5"/>
    <mergeCell ref="J4:J5"/>
    <mergeCell ref="A4:B5"/>
    <mergeCell ref="A36:H36"/>
    <mergeCell ref="A34:H34"/>
    <mergeCell ref="A35:H35"/>
    <mergeCell ref="A8:A13"/>
    <mergeCell ref="A15:A16"/>
    <mergeCell ref="A18:A22"/>
    <mergeCell ref="A24:A29"/>
    <mergeCell ref="B18:B22"/>
    <mergeCell ref="A17:H17"/>
    <mergeCell ref="A23:H23"/>
    <mergeCell ref="A31:H31"/>
    <mergeCell ref="A32:H32"/>
    <mergeCell ref="A33:H33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topLeftCell="A27" workbookViewId="0">
      <selection activeCell="N44" sqref="N44"/>
    </sheetView>
  </sheetViews>
  <sheetFormatPr defaultColWidth="7.36328125" defaultRowHeight="15.6"/>
  <cols>
    <col min="1" max="1" width="7.26953125" style="3" customWidth="1"/>
    <col min="2" max="2" width="18.26953125" style="3" customWidth="1"/>
    <col min="3" max="3" width="11.08984375" style="3" customWidth="1"/>
    <col min="4" max="4" width="10.81640625" style="3" customWidth="1"/>
    <col min="5" max="5" width="9.1796875" style="3" customWidth="1"/>
    <col min="6" max="6" width="12.453125" style="3" customWidth="1"/>
    <col min="7" max="7" width="20.7265625" style="3" customWidth="1"/>
    <col min="8" max="8" width="9.6328125" style="4" customWidth="1"/>
    <col min="9" max="9" width="10.54296875" style="3" customWidth="1"/>
    <col min="10" max="11" width="9.453125" style="3" hidden="1" customWidth="1"/>
    <col min="12" max="12" width="21.54296875" style="3" customWidth="1"/>
    <col min="13" max="13" width="10.7265625" style="5" customWidth="1"/>
    <col min="14" max="14" width="12.08984375" style="5" customWidth="1"/>
  </cols>
  <sheetData>
    <row r="1" spans="1:14" s="1" customFormat="1" ht="20.399999999999999" customHeight="1">
      <c r="A1" s="6" t="s">
        <v>71</v>
      </c>
      <c r="B1" s="6" t="s">
        <v>72</v>
      </c>
      <c r="C1" s="6" t="s">
        <v>73</v>
      </c>
      <c r="D1" s="6" t="s">
        <v>74</v>
      </c>
      <c r="E1" s="6" t="s">
        <v>75</v>
      </c>
      <c r="F1" s="6" t="s">
        <v>76</v>
      </c>
      <c r="G1" s="6" t="s">
        <v>77</v>
      </c>
      <c r="H1" s="6" t="s">
        <v>78</v>
      </c>
      <c r="I1" s="6" t="s">
        <v>79</v>
      </c>
      <c r="J1" s="6" t="s">
        <v>80</v>
      </c>
      <c r="K1" s="6" t="s">
        <v>76</v>
      </c>
      <c r="L1" s="6" t="s">
        <v>81</v>
      </c>
      <c r="M1" s="6" t="s">
        <v>78</v>
      </c>
      <c r="N1" s="6" t="s">
        <v>82</v>
      </c>
    </row>
    <row r="2" spans="1:14" ht="26.4">
      <c r="A2" s="5">
        <v>1</v>
      </c>
      <c r="B2" s="7" t="s">
        <v>83</v>
      </c>
      <c r="C2" s="5" t="s">
        <v>84</v>
      </c>
      <c r="D2" s="8">
        <v>44463</v>
      </c>
      <c r="E2" s="5"/>
      <c r="F2" s="5"/>
      <c r="G2" s="9" t="s">
        <v>85</v>
      </c>
      <c r="H2" s="5">
        <v>390</v>
      </c>
      <c r="I2" s="8">
        <v>44465</v>
      </c>
      <c r="J2" s="5"/>
      <c r="K2" s="5"/>
      <c r="L2" s="9" t="s">
        <v>86</v>
      </c>
      <c r="M2" s="5">
        <v>300</v>
      </c>
      <c r="N2" s="5">
        <v>20</v>
      </c>
    </row>
    <row r="3" spans="1:14">
      <c r="A3" s="5">
        <v>2</v>
      </c>
      <c r="B3" s="7" t="s">
        <v>87</v>
      </c>
      <c r="C3" s="5" t="s">
        <v>88</v>
      </c>
      <c r="D3" s="10">
        <v>44462</v>
      </c>
      <c r="E3" s="5" t="s">
        <v>89</v>
      </c>
      <c r="F3" s="5" t="s">
        <v>90</v>
      </c>
      <c r="G3" s="7" t="s">
        <v>91</v>
      </c>
      <c r="H3" s="11">
        <v>621.5</v>
      </c>
      <c r="I3" s="8">
        <v>44465</v>
      </c>
      <c r="J3" s="5" t="s">
        <v>90</v>
      </c>
      <c r="K3" s="5" t="s">
        <v>89</v>
      </c>
      <c r="L3" s="7" t="s">
        <v>92</v>
      </c>
      <c r="M3" s="11">
        <v>621.5</v>
      </c>
    </row>
    <row r="4" spans="1:14">
      <c r="A4" s="5">
        <v>3</v>
      </c>
      <c r="B4" s="7" t="s">
        <v>93</v>
      </c>
      <c r="C4" s="5" t="s">
        <v>94</v>
      </c>
      <c r="D4" s="8">
        <v>44463</v>
      </c>
      <c r="E4" s="5" t="s">
        <v>95</v>
      </c>
      <c r="F4" s="5" t="s">
        <v>90</v>
      </c>
      <c r="G4" s="7" t="s">
        <v>96</v>
      </c>
      <c r="H4" s="11">
        <v>149</v>
      </c>
      <c r="I4" s="8">
        <v>44465</v>
      </c>
      <c r="J4" s="5" t="s">
        <v>90</v>
      </c>
      <c r="K4" s="5" t="s">
        <v>97</v>
      </c>
      <c r="L4" s="7" t="s">
        <v>98</v>
      </c>
      <c r="M4" s="11">
        <v>152</v>
      </c>
    </row>
    <row r="5" spans="1:14" ht="26.4">
      <c r="A5" s="5">
        <v>4</v>
      </c>
      <c r="B5" s="7" t="s">
        <v>99</v>
      </c>
      <c r="C5" s="5" t="s">
        <v>100</v>
      </c>
      <c r="D5" s="8">
        <v>44463</v>
      </c>
      <c r="E5" s="5"/>
      <c r="F5" s="5"/>
      <c r="G5" s="9" t="s">
        <v>101</v>
      </c>
      <c r="H5" s="5">
        <v>750</v>
      </c>
      <c r="I5" s="8">
        <v>44465</v>
      </c>
      <c r="J5" s="5" t="s">
        <v>3</v>
      </c>
      <c r="K5" s="5" t="s">
        <v>102</v>
      </c>
      <c r="L5" s="7" t="s">
        <v>103</v>
      </c>
      <c r="M5" s="13">
        <v>538</v>
      </c>
      <c r="N5" s="5">
        <v>10</v>
      </c>
    </row>
    <row r="6" spans="1:14" ht="26.4">
      <c r="A6" s="5">
        <v>5</v>
      </c>
      <c r="B6" s="7" t="s">
        <v>104</v>
      </c>
      <c r="C6" s="5" t="s">
        <v>105</v>
      </c>
      <c r="D6" s="8">
        <v>44463</v>
      </c>
      <c r="E6" s="5"/>
      <c r="F6" s="5"/>
      <c r="G6" s="9" t="s">
        <v>106</v>
      </c>
      <c r="H6" s="5">
        <v>480</v>
      </c>
      <c r="I6" s="8">
        <v>44465</v>
      </c>
      <c r="J6" s="5"/>
      <c r="K6" s="5"/>
      <c r="L6" s="9" t="s">
        <v>107</v>
      </c>
      <c r="M6" s="5">
        <v>550</v>
      </c>
      <c r="N6" s="5">
        <v>20</v>
      </c>
    </row>
    <row r="7" spans="1:14" ht="26.4">
      <c r="A7" s="5">
        <v>6</v>
      </c>
      <c r="B7" s="7" t="s">
        <v>108</v>
      </c>
      <c r="C7" s="5" t="s">
        <v>109</v>
      </c>
      <c r="D7" s="8">
        <v>44463</v>
      </c>
      <c r="E7" s="5"/>
      <c r="F7" s="5"/>
      <c r="G7" s="9" t="s">
        <v>110</v>
      </c>
      <c r="H7" s="5">
        <v>500</v>
      </c>
      <c r="I7" s="8">
        <v>44465</v>
      </c>
      <c r="J7" s="5"/>
      <c r="K7" s="5"/>
      <c r="L7" s="9" t="s">
        <v>111</v>
      </c>
      <c r="M7" s="5">
        <v>880</v>
      </c>
      <c r="N7" s="5">
        <v>20</v>
      </c>
    </row>
    <row r="8" spans="1:14">
      <c r="A8" s="5">
        <v>7</v>
      </c>
      <c r="B8" s="7" t="s">
        <v>112</v>
      </c>
      <c r="C8" s="12" t="s">
        <v>113</v>
      </c>
      <c r="D8" s="8">
        <v>44463</v>
      </c>
      <c r="E8" s="5" t="s">
        <v>114</v>
      </c>
      <c r="F8" s="5" t="s">
        <v>115</v>
      </c>
      <c r="G8" s="7" t="s">
        <v>116</v>
      </c>
      <c r="H8" s="11">
        <f>SUM(59.5+770)</f>
        <v>829.5</v>
      </c>
      <c r="I8" s="8">
        <v>44465</v>
      </c>
      <c r="J8" s="5" t="s">
        <v>90</v>
      </c>
      <c r="K8" s="5" t="s">
        <v>114</v>
      </c>
      <c r="L8" s="7" t="s">
        <v>117</v>
      </c>
      <c r="M8" s="11">
        <v>503.5</v>
      </c>
      <c r="N8" s="5">
        <v>10</v>
      </c>
    </row>
    <row r="9" spans="1:14" ht="26.4">
      <c r="A9" s="5">
        <v>8</v>
      </c>
      <c r="B9" s="7" t="s">
        <v>118</v>
      </c>
      <c r="C9" s="5" t="s">
        <v>119</v>
      </c>
      <c r="D9" s="8">
        <v>44463</v>
      </c>
      <c r="E9" s="5"/>
      <c r="F9" s="5"/>
      <c r="G9" s="9" t="s">
        <v>120</v>
      </c>
      <c r="H9" s="5">
        <v>650</v>
      </c>
      <c r="I9" s="8">
        <v>44465</v>
      </c>
      <c r="J9" s="5" t="s">
        <v>121</v>
      </c>
      <c r="K9" s="5" t="s">
        <v>122</v>
      </c>
      <c r="L9" s="7" t="s">
        <v>123</v>
      </c>
      <c r="M9" s="11">
        <v>1008</v>
      </c>
      <c r="N9" s="5">
        <v>10</v>
      </c>
    </row>
    <row r="10" spans="1:14" ht="26.4">
      <c r="A10" s="5">
        <v>9</v>
      </c>
      <c r="B10" s="7" t="s">
        <v>124</v>
      </c>
      <c r="C10" s="5" t="s">
        <v>125</v>
      </c>
      <c r="D10" s="8">
        <v>44463</v>
      </c>
      <c r="E10" s="5"/>
      <c r="F10" s="5"/>
      <c r="G10" s="9" t="s">
        <v>126</v>
      </c>
      <c r="H10" s="5">
        <v>2260</v>
      </c>
      <c r="I10" s="8">
        <v>44465</v>
      </c>
      <c r="J10" s="5"/>
      <c r="K10" s="5"/>
      <c r="L10" s="9" t="s">
        <v>127</v>
      </c>
      <c r="M10" s="5">
        <v>900</v>
      </c>
      <c r="N10" s="5">
        <v>20</v>
      </c>
    </row>
    <row r="11" spans="1:14" ht="26.4">
      <c r="A11" s="5">
        <v>10</v>
      </c>
      <c r="B11" s="83" t="s">
        <v>244</v>
      </c>
      <c r="C11" s="83" t="s">
        <v>243</v>
      </c>
      <c r="D11" s="8">
        <v>44463</v>
      </c>
      <c r="E11" s="5"/>
      <c r="F11" s="5"/>
      <c r="G11" s="9" t="s">
        <v>239</v>
      </c>
      <c r="H11" s="5">
        <v>1730</v>
      </c>
      <c r="I11" s="8">
        <v>44468</v>
      </c>
      <c r="J11" s="5"/>
      <c r="K11" s="5"/>
      <c r="L11" s="9" t="s">
        <v>240</v>
      </c>
      <c r="M11" s="5">
        <v>750</v>
      </c>
      <c r="N11" s="5">
        <v>20</v>
      </c>
    </row>
    <row r="12" spans="1:14" ht="26.4">
      <c r="A12" s="5">
        <v>11</v>
      </c>
      <c r="B12" s="7" t="s">
        <v>128</v>
      </c>
      <c r="C12" s="5" t="s">
        <v>129</v>
      </c>
      <c r="D12" s="8">
        <v>44463</v>
      </c>
      <c r="E12" s="5"/>
      <c r="F12" s="5"/>
      <c r="G12" s="9" t="s">
        <v>130</v>
      </c>
      <c r="H12" s="5">
        <v>700</v>
      </c>
      <c r="I12" s="8">
        <v>44465</v>
      </c>
      <c r="J12" s="5"/>
      <c r="K12" s="5"/>
      <c r="L12" s="9" t="s">
        <v>131</v>
      </c>
      <c r="M12" s="5">
        <v>550</v>
      </c>
      <c r="N12" s="5">
        <v>20</v>
      </c>
    </row>
    <row r="13" spans="1:14">
      <c r="A13" s="5">
        <v>12</v>
      </c>
      <c r="B13" s="7" t="s">
        <v>132</v>
      </c>
      <c r="C13" s="5" t="s">
        <v>133</v>
      </c>
      <c r="D13" s="8">
        <v>44463</v>
      </c>
      <c r="E13" s="5"/>
      <c r="F13" s="5"/>
      <c r="G13" s="7"/>
      <c r="H13" s="5"/>
      <c r="I13" s="8">
        <v>44465</v>
      </c>
      <c r="J13" s="5"/>
      <c r="K13" s="5"/>
      <c r="L13" s="7"/>
      <c r="N13" s="13">
        <v>12</v>
      </c>
    </row>
    <row r="14" spans="1:14">
      <c r="A14" s="5">
        <v>13</v>
      </c>
      <c r="B14" s="7" t="s">
        <v>134</v>
      </c>
      <c r="C14" s="5" t="s">
        <v>135</v>
      </c>
      <c r="D14" s="8">
        <v>44463</v>
      </c>
      <c r="E14" s="5" t="s">
        <v>89</v>
      </c>
      <c r="F14" s="5" t="s">
        <v>90</v>
      </c>
      <c r="G14" s="7" t="s">
        <v>136</v>
      </c>
      <c r="H14" s="11">
        <v>621.5</v>
      </c>
      <c r="I14" s="8">
        <v>44465</v>
      </c>
      <c r="J14" s="5" t="s">
        <v>90</v>
      </c>
      <c r="K14" s="5" t="s">
        <v>89</v>
      </c>
      <c r="L14" s="7"/>
      <c r="M14" s="11">
        <v>581.5</v>
      </c>
      <c r="N14" s="13">
        <v>655.5</v>
      </c>
    </row>
    <row r="15" spans="1:14" ht="26.4">
      <c r="A15" s="5">
        <v>14</v>
      </c>
      <c r="B15" s="7" t="s">
        <v>137</v>
      </c>
      <c r="C15" s="5" t="s">
        <v>138</v>
      </c>
      <c r="D15" s="8">
        <v>44463</v>
      </c>
      <c r="E15" s="5"/>
      <c r="F15" s="5"/>
      <c r="G15" s="9" t="s">
        <v>139</v>
      </c>
      <c r="H15" s="5">
        <v>480</v>
      </c>
      <c r="I15" s="8">
        <v>44465</v>
      </c>
      <c r="J15" s="5" t="s">
        <v>3</v>
      </c>
      <c r="K15" s="5" t="s">
        <v>140</v>
      </c>
      <c r="L15" s="7" t="s">
        <v>141</v>
      </c>
      <c r="M15" s="13">
        <v>531</v>
      </c>
      <c r="N15" s="13">
        <v>758</v>
      </c>
    </row>
    <row r="16" spans="1:14" ht="52.8">
      <c r="A16" s="5">
        <v>15</v>
      </c>
      <c r="B16" s="7" t="s">
        <v>142</v>
      </c>
      <c r="C16" s="5" t="s">
        <v>143</v>
      </c>
      <c r="D16" s="10">
        <v>44462</v>
      </c>
      <c r="E16" s="5" t="s">
        <v>144</v>
      </c>
      <c r="F16" s="5" t="s">
        <v>145</v>
      </c>
      <c r="G16" s="7" t="s">
        <v>146</v>
      </c>
      <c r="H16" s="13">
        <v>1123</v>
      </c>
      <c r="I16" s="8">
        <v>44465</v>
      </c>
      <c r="J16" s="5"/>
      <c r="K16" s="5"/>
      <c r="L16" s="14" t="s">
        <v>147</v>
      </c>
      <c r="M16" s="5">
        <v>1080</v>
      </c>
      <c r="N16" s="5">
        <v>10</v>
      </c>
    </row>
    <row r="17" spans="1:14" ht="26.4">
      <c r="A17" s="5">
        <v>16</v>
      </c>
      <c r="B17" s="7" t="s">
        <v>148</v>
      </c>
      <c r="C17" s="5" t="s">
        <v>149</v>
      </c>
      <c r="D17" s="8">
        <v>44463</v>
      </c>
      <c r="E17" s="5"/>
      <c r="F17" s="5"/>
      <c r="G17" s="9" t="s">
        <v>150</v>
      </c>
      <c r="H17" s="5">
        <v>440</v>
      </c>
      <c r="I17" s="8">
        <v>44465</v>
      </c>
      <c r="J17" s="5"/>
      <c r="K17" s="5"/>
      <c r="L17" s="9" t="s">
        <v>151</v>
      </c>
      <c r="M17" s="5">
        <v>480</v>
      </c>
      <c r="N17" s="5">
        <v>20</v>
      </c>
    </row>
    <row r="18" spans="1:14">
      <c r="A18" s="5">
        <v>17</v>
      </c>
      <c r="B18" s="7" t="s">
        <v>152</v>
      </c>
      <c r="C18" s="5" t="s">
        <v>153</v>
      </c>
      <c r="D18" s="8">
        <v>44463</v>
      </c>
      <c r="E18" s="5" t="s">
        <v>154</v>
      </c>
      <c r="F18" s="5" t="s">
        <v>90</v>
      </c>
      <c r="G18" s="7" t="s">
        <v>155</v>
      </c>
      <c r="H18" s="11">
        <v>461</v>
      </c>
      <c r="I18" s="8">
        <v>44465</v>
      </c>
      <c r="J18" s="5" t="s">
        <v>3</v>
      </c>
      <c r="K18" s="5" t="s">
        <v>154</v>
      </c>
      <c r="L18" s="7" t="s">
        <v>156</v>
      </c>
      <c r="M18" s="11">
        <v>461</v>
      </c>
    </row>
    <row r="19" spans="1:14">
      <c r="A19" s="5">
        <v>18</v>
      </c>
      <c r="B19" s="7" t="s">
        <v>157</v>
      </c>
      <c r="C19" s="5" t="s">
        <v>158</v>
      </c>
      <c r="D19" s="8">
        <v>44463</v>
      </c>
      <c r="E19" s="5" t="s">
        <v>159</v>
      </c>
      <c r="F19" s="5" t="s">
        <v>90</v>
      </c>
      <c r="G19" s="7" t="s">
        <v>160</v>
      </c>
      <c r="H19" s="11">
        <v>247</v>
      </c>
      <c r="I19" s="8">
        <v>44465</v>
      </c>
      <c r="J19" s="5" t="s">
        <v>90</v>
      </c>
      <c r="K19" s="5" t="s">
        <v>159</v>
      </c>
      <c r="L19" s="7" t="s">
        <v>161</v>
      </c>
      <c r="M19" s="11">
        <v>1109.5</v>
      </c>
      <c r="N19" s="11">
        <v>20.5</v>
      </c>
    </row>
    <row r="20" spans="1:14" ht="52.8">
      <c r="A20" s="5">
        <v>19</v>
      </c>
      <c r="B20" s="7" t="s">
        <v>162</v>
      </c>
      <c r="C20" s="5" t="s">
        <v>163</v>
      </c>
      <c r="D20" s="8">
        <v>44463</v>
      </c>
      <c r="E20" s="5"/>
      <c r="F20" s="5"/>
      <c r="G20" s="14" t="s">
        <v>164</v>
      </c>
      <c r="H20" s="5">
        <v>1160</v>
      </c>
      <c r="I20" s="8">
        <v>44465</v>
      </c>
      <c r="J20" s="5"/>
      <c r="K20" s="5"/>
      <c r="L20" s="14" t="s">
        <v>165</v>
      </c>
      <c r="M20" s="5">
        <v>1090</v>
      </c>
      <c r="N20" s="5">
        <v>20</v>
      </c>
    </row>
    <row r="21" spans="1:14">
      <c r="A21" s="5">
        <v>20</v>
      </c>
      <c r="B21" s="7" t="s">
        <v>166</v>
      </c>
      <c r="C21" s="15" t="s">
        <v>167</v>
      </c>
      <c r="D21" s="8">
        <v>44463</v>
      </c>
      <c r="E21" s="5" t="s">
        <v>168</v>
      </c>
      <c r="F21" s="5" t="s">
        <v>90</v>
      </c>
      <c r="G21" s="7" t="s">
        <v>169</v>
      </c>
      <c r="H21" s="11">
        <v>73</v>
      </c>
      <c r="I21" s="8">
        <v>44465</v>
      </c>
      <c r="J21" s="5" t="s">
        <v>90</v>
      </c>
      <c r="K21" s="5" t="s">
        <v>168</v>
      </c>
      <c r="L21" s="7" t="s">
        <v>170</v>
      </c>
      <c r="M21" s="11">
        <v>73</v>
      </c>
    </row>
    <row r="22" spans="1:14">
      <c r="A22" s="5">
        <v>21</v>
      </c>
      <c r="B22" s="7" t="s">
        <v>171</v>
      </c>
      <c r="C22" s="5" t="s">
        <v>172</v>
      </c>
      <c r="D22" s="8">
        <v>44463</v>
      </c>
      <c r="E22" s="5" t="s">
        <v>173</v>
      </c>
      <c r="F22" s="5" t="s">
        <v>90</v>
      </c>
      <c r="G22" s="7" t="s">
        <v>174</v>
      </c>
      <c r="H22" s="11">
        <v>146</v>
      </c>
      <c r="I22" s="8">
        <v>44465</v>
      </c>
      <c r="J22" s="5" t="s">
        <v>90</v>
      </c>
      <c r="K22" s="5" t="s">
        <v>173</v>
      </c>
      <c r="L22" s="7" t="s">
        <v>175</v>
      </c>
      <c r="M22" s="11">
        <v>160</v>
      </c>
    </row>
    <row r="23" spans="1:14">
      <c r="A23" s="5">
        <v>22</v>
      </c>
      <c r="B23" s="7" t="s">
        <v>176</v>
      </c>
      <c r="C23" s="5" t="s">
        <v>177</v>
      </c>
      <c r="D23" s="8">
        <v>44463</v>
      </c>
      <c r="E23" s="5" t="s">
        <v>89</v>
      </c>
      <c r="F23" s="5" t="s">
        <v>90</v>
      </c>
      <c r="G23" s="7" t="s">
        <v>178</v>
      </c>
      <c r="H23" s="13">
        <v>581.5</v>
      </c>
      <c r="I23" s="8">
        <v>44465</v>
      </c>
      <c r="J23" s="5" t="s">
        <v>90</v>
      </c>
      <c r="K23" s="5" t="s">
        <v>89</v>
      </c>
      <c r="L23" s="7" t="s">
        <v>179</v>
      </c>
      <c r="M23" s="13">
        <v>581.5</v>
      </c>
    </row>
    <row r="24" spans="1:14">
      <c r="A24" s="5">
        <v>23</v>
      </c>
      <c r="B24" s="7" t="s">
        <v>180</v>
      </c>
      <c r="C24" s="5" t="s">
        <v>181</v>
      </c>
      <c r="D24" s="8">
        <v>44463</v>
      </c>
      <c r="E24" s="5" t="s">
        <v>182</v>
      </c>
      <c r="F24" s="5" t="s">
        <v>121</v>
      </c>
      <c r="G24" s="7" t="s">
        <v>183</v>
      </c>
      <c r="H24" s="5"/>
      <c r="I24" s="8">
        <v>44465</v>
      </c>
      <c r="J24" s="5" t="s">
        <v>121</v>
      </c>
      <c r="K24" s="5" t="s">
        <v>182</v>
      </c>
      <c r="L24" s="7" t="s">
        <v>184</v>
      </c>
      <c r="M24" s="11">
        <v>1243</v>
      </c>
    </row>
    <row r="25" spans="1:14">
      <c r="A25" s="5">
        <v>24</v>
      </c>
      <c r="B25" s="7" t="s">
        <v>185</v>
      </c>
      <c r="C25" s="5" t="s">
        <v>186</v>
      </c>
      <c r="D25" s="8">
        <v>44463</v>
      </c>
      <c r="E25" s="5" t="s">
        <v>187</v>
      </c>
      <c r="F25" s="5" t="s">
        <v>121</v>
      </c>
      <c r="G25" s="7" t="s">
        <v>188</v>
      </c>
      <c r="H25" s="5"/>
      <c r="I25" s="8">
        <v>44465</v>
      </c>
      <c r="J25" s="5" t="s">
        <v>121</v>
      </c>
      <c r="K25" s="5" t="s">
        <v>187</v>
      </c>
      <c r="L25" s="7" t="s">
        <v>189</v>
      </c>
      <c r="N25" s="11">
        <v>612</v>
      </c>
    </row>
    <row r="26" spans="1:14">
      <c r="A26" s="5">
        <v>25</v>
      </c>
      <c r="B26" s="7" t="s">
        <v>190</v>
      </c>
      <c r="C26" s="5" t="s">
        <v>191</v>
      </c>
      <c r="D26" s="8">
        <v>44463</v>
      </c>
      <c r="E26" s="5" t="s">
        <v>192</v>
      </c>
      <c r="F26" s="5" t="s">
        <v>121</v>
      </c>
      <c r="G26" s="7" t="s">
        <v>193</v>
      </c>
      <c r="H26" s="11">
        <v>703</v>
      </c>
      <c r="I26" s="8">
        <v>44465</v>
      </c>
      <c r="J26" s="5" t="s">
        <v>121</v>
      </c>
      <c r="K26" s="5" t="s">
        <v>192</v>
      </c>
      <c r="L26" s="18" t="s">
        <v>194</v>
      </c>
      <c r="M26" s="13">
        <v>639</v>
      </c>
      <c r="N26" s="5">
        <v>10</v>
      </c>
    </row>
    <row r="27" spans="1:14">
      <c r="A27" s="5">
        <v>26</v>
      </c>
      <c r="B27" s="7" t="s">
        <v>195</v>
      </c>
      <c r="C27" s="5" t="s">
        <v>196</v>
      </c>
      <c r="D27" s="8">
        <v>44463</v>
      </c>
      <c r="E27" s="5" t="s">
        <v>197</v>
      </c>
      <c r="F27" s="5" t="s">
        <v>90</v>
      </c>
      <c r="G27" s="7" t="s">
        <v>198</v>
      </c>
      <c r="H27" s="13">
        <v>121</v>
      </c>
      <c r="I27" s="8">
        <v>44465</v>
      </c>
      <c r="J27" s="5" t="s">
        <v>90</v>
      </c>
      <c r="K27" s="5" t="s">
        <v>199</v>
      </c>
      <c r="L27" s="7" t="s">
        <v>200</v>
      </c>
      <c r="M27" s="13">
        <v>111.5</v>
      </c>
    </row>
    <row r="28" spans="1:14">
      <c r="A28" s="5">
        <v>27</v>
      </c>
      <c r="B28" s="7" t="s">
        <v>201</v>
      </c>
      <c r="C28" s="5" t="s">
        <v>202</v>
      </c>
      <c r="D28" s="8">
        <v>44463</v>
      </c>
      <c r="E28" s="5" t="s">
        <v>203</v>
      </c>
      <c r="F28" s="5" t="s">
        <v>90</v>
      </c>
      <c r="G28" s="7" t="s">
        <v>204</v>
      </c>
      <c r="H28" s="13">
        <v>128.5</v>
      </c>
      <c r="I28" s="10">
        <v>44466</v>
      </c>
      <c r="J28" s="5" t="s">
        <v>90</v>
      </c>
      <c r="K28" s="5" t="s">
        <v>203</v>
      </c>
      <c r="L28" s="7" t="s">
        <v>205</v>
      </c>
      <c r="M28" s="13">
        <v>128.5</v>
      </c>
    </row>
    <row r="29" spans="1:14" ht="26.4">
      <c r="A29" s="5">
        <v>28</v>
      </c>
      <c r="B29" s="7" t="s">
        <v>206</v>
      </c>
      <c r="C29" s="5" t="s">
        <v>207</v>
      </c>
      <c r="D29" s="8">
        <v>44463</v>
      </c>
      <c r="E29" s="5"/>
      <c r="F29" s="5"/>
      <c r="G29" s="9" t="s">
        <v>208</v>
      </c>
      <c r="H29" s="5">
        <v>1290</v>
      </c>
      <c r="I29" s="8">
        <v>44465</v>
      </c>
      <c r="J29" s="5"/>
      <c r="K29" s="5"/>
      <c r="L29" s="9" t="s">
        <v>209</v>
      </c>
      <c r="M29" s="5">
        <v>1290</v>
      </c>
      <c r="N29" s="5">
        <v>20</v>
      </c>
    </row>
    <row r="30" spans="1:14" ht="26.4">
      <c r="A30" s="5">
        <v>29</v>
      </c>
      <c r="B30" s="7" t="s">
        <v>210</v>
      </c>
      <c r="C30" s="5" t="s">
        <v>211</v>
      </c>
      <c r="D30" s="8">
        <v>44463</v>
      </c>
      <c r="E30" s="5"/>
      <c r="F30" s="5"/>
      <c r="G30" s="9" t="s">
        <v>212</v>
      </c>
      <c r="H30" s="5">
        <v>430</v>
      </c>
      <c r="I30" s="8">
        <v>44465</v>
      </c>
      <c r="J30" s="5"/>
      <c r="K30" s="5"/>
      <c r="L30" s="9" t="s">
        <v>213</v>
      </c>
      <c r="M30" s="5">
        <v>320</v>
      </c>
      <c r="N30" s="5">
        <v>20</v>
      </c>
    </row>
    <row r="31" spans="1:14">
      <c r="A31" s="5">
        <v>30</v>
      </c>
      <c r="B31" s="7" t="s">
        <v>214</v>
      </c>
      <c r="C31" s="5" t="s">
        <v>214</v>
      </c>
      <c r="D31" s="8">
        <v>44463</v>
      </c>
      <c r="E31" s="5" t="s">
        <v>89</v>
      </c>
      <c r="F31" s="5" t="s">
        <v>90</v>
      </c>
      <c r="G31" s="7" t="s">
        <v>215</v>
      </c>
      <c r="H31" s="13">
        <v>562.5</v>
      </c>
      <c r="I31" s="8">
        <v>44465</v>
      </c>
      <c r="J31" s="5" t="s">
        <v>90</v>
      </c>
      <c r="K31" s="5" t="s">
        <v>89</v>
      </c>
      <c r="L31" s="7" t="s">
        <v>216</v>
      </c>
      <c r="M31" s="13">
        <v>581.5</v>
      </c>
    </row>
    <row r="32" spans="1:14" ht="26.4">
      <c r="A32" s="5">
        <v>31</v>
      </c>
      <c r="B32" s="7" t="s">
        <v>217</v>
      </c>
      <c r="C32" s="5" t="s">
        <v>218</v>
      </c>
      <c r="D32" s="8">
        <v>44463</v>
      </c>
      <c r="E32" s="5"/>
      <c r="F32" s="5"/>
      <c r="G32" s="7"/>
      <c r="H32" s="5"/>
      <c r="I32" s="8">
        <v>44465</v>
      </c>
      <c r="J32" s="5"/>
      <c r="K32" s="5"/>
      <c r="L32" s="9" t="s">
        <v>219</v>
      </c>
      <c r="M32" s="5">
        <v>1320</v>
      </c>
      <c r="N32" s="5">
        <v>10</v>
      </c>
    </row>
    <row r="33" spans="1:14" ht="26.4">
      <c r="A33" s="5">
        <v>32</v>
      </c>
      <c r="B33" s="7" t="s">
        <v>220</v>
      </c>
      <c r="C33" s="5" t="s">
        <v>221</v>
      </c>
      <c r="D33" s="8">
        <v>44463</v>
      </c>
      <c r="E33" s="5"/>
      <c r="F33" s="5"/>
      <c r="G33" s="9" t="s">
        <v>222</v>
      </c>
      <c r="H33" s="5">
        <v>750</v>
      </c>
      <c r="I33" s="8">
        <v>44465</v>
      </c>
      <c r="J33" s="5" t="s">
        <v>121</v>
      </c>
      <c r="K33" s="5" t="s">
        <v>223</v>
      </c>
      <c r="L33" s="7" t="s">
        <v>224</v>
      </c>
      <c r="M33" s="11">
        <v>580</v>
      </c>
      <c r="N33" s="5">
        <v>10</v>
      </c>
    </row>
    <row r="34" spans="1:14">
      <c r="A34" s="5">
        <v>33</v>
      </c>
      <c r="B34" s="5" t="s">
        <v>225</v>
      </c>
      <c r="C34" s="5" t="s">
        <v>226</v>
      </c>
      <c r="D34" s="8">
        <v>44463</v>
      </c>
      <c r="E34" s="5" t="s">
        <v>227</v>
      </c>
      <c r="F34" s="5" t="s">
        <v>90</v>
      </c>
      <c r="G34" s="7" t="s">
        <v>228</v>
      </c>
      <c r="H34" s="11">
        <v>75</v>
      </c>
      <c r="I34" s="10">
        <v>44464</v>
      </c>
      <c r="J34" s="5" t="s">
        <v>227</v>
      </c>
      <c r="K34" s="5" t="s">
        <v>90</v>
      </c>
      <c r="L34" s="7" t="s">
        <v>229</v>
      </c>
      <c r="M34" s="11">
        <v>75</v>
      </c>
    </row>
    <row r="35" spans="1:14" ht="52.8">
      <c r="A35" s="5">
        <v>34</v>
      </c>
      <c r="B35" s="5"/>
      <c r="C35" s="5" t="s">
        <v>230</v>
      </c>
      <c r="D35" s="10">
        <v>44462</v>
      </c>
      <c r="E35" s="5" t="s">
        <v>144</v>
      </c>
      <c r="F35" s="5" t="s">
        <v>231</v>
      </c>
      <c r="G35" s="7" t="s">
        <v>146</v>
      </c>
      <c r="H35" s="11">
        <v>1157</v>
      </c>
      <c r="I35" s="8">
        <v>44465</v>
      </c>
      <c r="J35" s="5"/>
      <c r="K35" s="5"/>
      <c r="L35" s="19" t="s">
        <v>232</v>
      </c>
      <c r="M35" s="5">
        <v>1080</v>
      </c>
      <c r="N35" s="5">
        <v>10</v>
      </c>
    </row>
    <row r="36" spans="1:14">
      <c r="A36" s="5">
        <v>35</v>
      </c>
      <c r="B36" s="5"/>
      <c r="C36" s="5" t="s">
        <v>233</v>
      </c>
      <c r="D36" s="8">
        <v>44463</v>
      </c>
      <c r="E36" s="5" t="s">
        <v>187</v>
      </c>
      <c r="F36" s="5" t="s">
        <v>121</v>
      </c>
      <c r="G36" s="7" t="s">
        <v>234</v>
      </c>
      <c r="H36" s="5"/>
      <c r="I36" s="8">
        <v>44465</v>
      </c>
      <c r="J36" s="5" t="s">
        <v>121</v>
      </c>
      <c r="K36" s="5" t="s">
        <v>187</v>
      </c>
      <c r="L36" s="7" t="s">
        <v>235</v>
      </c>
      <c r="M36" s="11">
        <v>1288</v>
      </c>
    </row>
    <row r="37" spans="1:14">
      <c r="A37" s="5">
        <v>36</v>
      </c>
      <c r="B37" s="5"/>
      <c r="C37" s="5" t="s">
        <v>236</v>
      </c>
      <c r="D37" s="8">
        <v>44463</v>
      </c>
      <c r="E37" s="5" t="s">
        <v>168</v>
      </c>
      <c r="F37" s="5" t="s">
        <v>90</v>
      </c>
      <c r="G37" s="7" t="s">
        <v>237</v>
      </c>
      <c r="H37" s="13">
        <v>77.5</v>
      </c>
      <c r="I37" s="8">
        <v>44464</v>
      </c>
      <c r="J37" s="5" t="s">
        <v>90</v>
      </c>
      <c r="K37" s="5" t="s">
        <v>168</v>
      </c>
      <c r="L37" s="7" t="s">
        <v>238</v>
      </c>
      <c r="M37" s="13">
        <v>73</v>
      </c>
    </row>
    <row r="38" spans="1:14">
      <c r="A38" s="5"/>
      <c r="B38" s="5"/>
      <c r="C38" s="5"/>
      <c r="D38" s="5"/>
      <c r="E38" s="5"/>
      <c r="F38" s="5"/>
      <c r="G38" s="5"/>
      <c r="H38" s="5">
        <f>SUM(H2:H37)</f>
        <v>19687.5</v>
      </c>
      <c r="I38" s="5"/>
      <c r="J38" s="5"/>
      <c r="K38" s="5"/>
      <c r="L38" s="5"/>
      <c r="M38" s="5">
        <f>SUM(M2:M37)</f>
        <v>21630</v>
      </c>
      <c r="N38" s="5">
        <f>SUM(N2:N37)</f>
        <v>2338</v>
      </c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4" s="2" customFormat="1">
      <c r="A40" s="16"/>
      <c r="B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3" spans="1:14">
      <c r="C43" s="17" t="s">
        <v>241</v>
      </c>
      <c r="N43" s="5">
        <f>SUM(H38,M38,N38)</f>
        <v>43655.5</v>
      </c>
    </row>
    <row r="44" spans="1:14">
      <c r="N44" s="20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杭州活动报价</vt:lpstr>
      <vt:lpstr>机票明细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Pineapple republic</cp:lastModifiedBy>
  <dcterms:created xsi:type="dcterms:W3CDTF">2018-08-03T07:56:00Z</dcterms:created>
  <dcterms:modified xsi:type="dcterms:W3CDTF">2021-09-30T10:01:40Z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640C973792D44FAD84E8EED90A3BAB54</vt:lpwstr>
  </property>
  <property fmtid="{D5CDD505-2E9C-101B-9397-08002B2CF9AE}" pid="3" name="KSOProductBuildVer">
    <vt:lpwstr>2052-11.1.0.10938</vt:lpwstr>
  </property>
</Properties>
</file>