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3" activeTab="4"/>
  </bookViews>
  <sheets>
    <sheet name="预算汇总" sheetId="7" r:id="rId1"/>
    <sheet name="凯悦酒店" sheetId="46" r:id="rId2"/>
    <sheet name="供应商创意&amp;设计" sheetId="41" r:id="rId3"/>
    <sheet name="搭建&amp;AV" sheetId="42" r:id="rId4"/>
    <sheet name="第三方人员&amp;其它" sheetId="43" r:id="rId5"/>
  </sheets>
  <calcPr calcId="144525" concurrentCalc="0"/>
</workbook>
</file>

<file path=xl/sharedStrings.xml><?xml version="1.0" encoding="utf-8"?>
<sst xmlns="http://schemas.openxmlformats.org/spreadsheetml/2006/main" count="579" uniqueCount="213">
  <si>
    <t>2020年健客合作伙伴大会费用结算单</t>
  </si>
  <si>
    <t>序号</t>
  </si>
  <si>
    <t>服务类目</t>
  </si>
  <si>
    <t>预算小计</t>
  </si>
  <si>
    <t>结算小计</t>
  </si>
  <si>
    <t>备注</t>
  </si>
  <si>
    <t>酒店</t>
  </si>
  <si>
    <t>创意设计</t>
  </si>
  <si>
    <t>搭建&amp;AV</t>
  </si>
  <si>
    <t>第三方人员&amp;其它</t>
  </si>
  <si>
    <t>不含税总计</t>
  </si>
  <si>
    <t>服务费10%</t>
  </si>
  <si>
    <t>合计未税总金额</t>
  </si>
  <si>
    <t>增值税金额小计(CNY):</t>
  </si>
  <si>
    <t>含税总计(CNY):</t>
  </si>
  <si>
    <t>含税总计(CNY)</t>
  </si>
  <si>
    <t>差额</t>
  </si>
  <si>
    <t>预算明细</t>
  </si>
  <si>
    <t>结算明细</t>
  </si>
  <si>
    <t>类别
Category</t>
  </si>
  <si>
    <t>项目
Item</t>
  </si>
  <si>
    <t>时间</t>
  </si>
  <si>
    <t>内容描述
Description</t>
  </si>
  <si>
    <t>单位
Unit</t>
  </si>
  <si>
    <t>单价
Unit Price</t>
  </si>
  <si>
    <t>数量
Unit</t>
  </si>
  <si>
    <t>总价
Subtotal</t>
  </si>
  <si>
    <t>备注
note</t>
  </si>
  <si>
    <t>酒店
（上海环球港凯悦酒店）</t>
  </si>
  <si>
    <t>房间</t>
  </si>
  <si>
    <t>17日、18日</t>
  </si>
  <si>
    <t>大床（含单早）</t>
  </si>
  <si>
    <t>2晚</t>
  </si>
  <si>
    <t>双床（含双早）</t>
  </si>
  <si>
    <t>场地费</t>
  </si>
  <si>
    <t>通宵搭建</t>
  </si>
  <si>
    <t>上午彩排&amp;下午会议&amp;晚宴</t>
  </si>
  <si>
    <t>午餐包厢-15人</t>
  </si>
  <si>
    <t>午餐包厢-10人</t>
  </si>
  <si>
    <t>实际未产生</t>
  </si>
  <si>
    <t>茶歇(下午)</t>
  </si>
  <si>
    <t>晚宴</t>
  </si>
  <si>
    <t>30桌</t>
  </si>
  <si>
    <t>酒店部分总计(不含服务费和税费)：</t>
  </si>
  <si>
    <t>酒店部分结算总计(不含服务费和税费)：</t>
  </si>
  <si>
    <t>环节
link</t>
  </si>
  <si>
    <t>主形象设计</t>
  </si>
  <si>
    <t>项目策划及文案撰写费</t>
  </si>
  <si>
    <t>整个项目活动策划创意、环节设计，包含活动流程设计及项目涉及到的所有文案类撰写</t>
  </si>
  <si>
    <t>大会&amp;晚宴</t>
  </si>
  <si>
    <t>个</t>
  </si>
  <si>
    <t>延展设计</t>
  </si>
  <si>
    <t>展板设计</t>
  </si>
  <si>
    <t>展板不分材质和类型，包含易拉宝、X型展架、KT板等设计；每项目只支付一个设计，不分规格</t>
  </si>
  <si>
    <t>会议邀请函设计</t>
  </si>
  <si>
    <t>微信版本长图</t>
  </si>
  <si>
    <t>大会</t>
  </si>
  <si>
    <t>海报设计</t>
  </si>
  <si>
    <t>会议倒计时&amp;大会宣传</t>
  </si>
  <si>
    <t>3D设计</t>
  </si>
  <si>
    <t>会议舞台设计</t>
  </si>
  <si>
    <t>整体设计</t>
  </si>
  <si>
    <t>套</t>
  </si>
  <si>
    <t>创意和设计部分总计(不含服务费和税费)：</t>
  </si>
  <si>
    <t>签到区</t>
  </si>
  <si>
    <t>签到背板</t>
  </si>
  <si>
    <t>木质基础结构，外裱高清写真画面，6000mmL*500mmD*3000mmH</t>
  </si>
  <si>
    <t>平米</t>
  </si>
  <si>
    <t>背板立体字</t>
  </si>
  <si>
    <t>PVC喷漆立体字</t>
  </si>
  <si>
    <t>一米栏</t>
  </si>
  <si>
    <t>租赁</t>
  </si>
  <si>
    <t>实际数量减少</t>
  </si>
  <si>
    <t>历史背景墙</t>
  </si>
  <si>
    <t>定制金属框架，木质基础结构，烤漆饰面
12000mmL*500mmD*3000mmH</t>
  </si>
  <si>
    <t>历史墙-立体字</t>
  </si>
  <si>
    <t>正面安装PVC喷漆立体字</t>
  </si>
  <si>
    <t>组</t>
  </si>
  <si>
    <t>企业照片墙</t>
  </si>
  <si>
    <t>企业宣传照片墙</t>
  </si>
  <si>
    <t>定制异型金属框架，木质基础结构，外边写真喷绘，5000mmL*500mmD*3000mmH</t>
  </si>
  <si>
    <t>正面吊挂PVC喷漆立体字</t>
  </si>
  <si>
    <t>访谈区</t>
  </si>
  <si>
    <t>背板</t>
  </si>
  <si>
    <t>木质基础结构，外裱高清写真画面，灯带发光，异型结构，6000mmL*500mmD*3000mmH</t>
  </si>
  <si>
    <t>舞台</t>
  </si>
  <si>
    <t>舞台结构</t>
  </si>
  <si>
    <t>钢架结构 基础舞台保护板 舞台基础版，面铺双层18厘多层板，包含LED处加固处理，28000mmL*7000mmW*600mmH</t>
  </si>
  <si>
    <t>舞台台阶</t>
  </si>
  <si>
    <t>木质结构</t>
  </si>
  <si>
    <t>舞台饰面</t>
  </si>
  <si>
    <t>黑色地毯饰面28000mmL*7000mmW*600mmH</t>
  </si>
  <si>
    <t>LED底座</t>
  </si>
  <si>
    <t>金属框架，上铺双层18厘板，超平处理16000mmL*1000mmW*600mmH</t>
  </si>
  <si>
    <t>LED右侧背板</t>
  </si>
  <si>
    <t>金属框架，外绷UV刀刮布喷绘画面4000mmL*5000mmH</t>
  </si>
  <si>
    <t>人工及运输</t>
  </si>
  <si>
    <t>运输费</t>
  </si>
  <si>
    <t>2辆12.5米车来回</t>
  </si>
  <si>
    <t>趟</t>
  </si>
  <si>
    <t>人员费用</t>
  </si>
  <si>
    <t>25人 工作3天</t>
  </si>
  <si>
    <t>人次</t>
  </si>
  <si>
    <t>住宿及餐费</t>
  </si>
  <si>
    <t>美工</t>
  </si>
  <si>
    <t>电工</t>
  </si>
  <si>
    <t>当地交通费</t>
  </si>
  <si>
    <t>27人</t>
  </si>
  <si>
    <t>项</t>
  </si>
  <si>
    <t>往返交通费</t>
  </si>
  <si>
    <t>次</t>
  </si>
  <si>
    <t>AV设备租赁</t>
  </si>
  <si>
    <t>视频设备租赁</t>
  </si>
  <si>
    <t>P3 LED Display LED曲面大屏幕（28mX4m主）</t>
  </si>
  <si>
    <t>大屏处理器， 560 LED Controller 处理器</t>
  </si>
  <si>
    <t>台</t>
  </si>
  <si>
    <t>视频处理器</t>
  </si>
  <si>
    <t>大型控制台</t>
  </si>
  <si>
    <t>光纤延长器，EXTRON DVI104 Tx/Rx DVI Fiber Optic Extender</t>
  </si>
  <si>
    <t>光缆(多模，双工，100m)，KORNING LC-LC Fiber Cable</t>
  </si>
  <si>
    <t>监视器(液晶  ，24")，PHILIPS  Monitor</t>
  </si>
  <si>
    <t>分配放大器，EXTRON DVI</t>
  </si>
  <si>
    <t>液晶电视(60"，全高清)，SHARP LCD-60-提词器</t>
  </si>
  <si>
    <t>MAC笔记本电脑，APPLE , MACBOOK</t>
  </si>
  <si>
    <t>配电箱(三相,200A)，Power  Distributor  Cabinet</t>
  </si>
  <si>
    <t>视频线材，Video Cable</t>
  </si>
  <si>
    <t>音频设备租赁</t>
  </si>
  <si>
    <t>全频音箱，LA Audiotechnik   Loudspeaker</t>
  </si>
  <si>
    <t>支</t>
  </si>
  <si>
    <t>全频返送音箱，LA Audiotechnik Max2 Loudspeaker</t>
  </si>
  <si>
    <t>数字功放，D40 Digital Power Amplifier</t>
  </si>
  <si>
    <t>数字调音台  ，YAMAHA  QL-5  Digital  Mixer(32ch)     Digital  Mixer(32ch)</t>
  </si>
  <si>
    <t>舒尔UR4D+接收机SHURE UR4D+ Dual channel diversity receiver</t>
  </si>
  <si>
    <t>无线手持式话筒 SHURE UR2/Beta 58A  Wireless Hand-hold Mic    Wireless Hand-hold Mic</t>
  </si>
  <si>
    <t>新增2个赠送</t>
  </si>
  <si>
    <t>头戴式话筒SHURE UR1/WBH53 Headworn Microphone</t>
  </si>
  <si>
    <t>U段天线放大传输系统(带UA870WB指向性天线)   ，SHURE  UA845E  UHF  Antenna  Distribution  System</t>
  </si>
  <si>
    <t>MAC笔记本电脑，(APPLE , MACBOOK)</t>
  </si>
  <si>
    <t>音频线材 ，Audio Cable</t>
  </si>
  <si>
    <t>灯光设备租赁</t>
  </si>
  <si>
    <t>图案电脑灯（切片），Moving lights,1500w Spot-Performance</t>
  </si>
  <si>
    <t>只</t>
  </si>
  <si>
    <t>光束电脑灯，JOLLY X-15R-Beam</t>
  </si>
  <si>
    <t>LED变色灯，TERBLY  OVAL  48D  Light</t>
  </si>
  <si>
    <t>灯光版块，EXPLORER Ovation LED Moving Heads Light</t>
  </si>
  <si>
    <t>四头灯，4  Bulb  Flood  Light</t>
  </si>
  <si>
    <t>雾机，Fog Machine</t>
  </si>
  <si>
    <t>logo灯片，健客logo</t>
  </si>
  <si>
    <t>实际减少</t>
  </si>
  <si>
    <t>调光台，MA  grandMA2  Light  Console</t>
  </si>
  <si>
    <t>网络信号处理器，MA grandMA NSP</t>
  </si>
  <si>
    <t>信号放大器，Lighting DA</t>
  </si>
  <si>
    <t>Truss  灯光架 ，300mmx300mm</t>
  </si>
  <si>
    <t>米</t>
  </si>
  <si>
    <t>追光灯，AURORA  HMI-2500  Follow Spot</t>
  </si>
  <si>
    <t>手动葫芦(1吨,15米)，XIONGYING  HSZ-80B  Manual Hoist</t>
  </si>
  <si>
    <t>AV</t>
  </si>
  <si>
    <t>电子工程师，3人/天1天</t>
  </si>
  <si>
    <t>音频工程师，3人/天1天</t>
  </si>
  <si>
    <t>灯光工程师，2人/天1天</t>
  </si>
  <si>
    <t>物料往返运输，往返；</t>
  </si>
  <si>
    <t>搭建和AV部分总计(不含服务费和税费)：</t>
  </si>
  <si>
    <t>搭建和AV部分结算总计(不含服务费和税费)：</t>
  </si>
  <si>
    <t xml:space="preserve">项目
Item </t>
  </si>
  <si>
    <t>天数
Unit</t>
  </si>
  <si>
    <t>主持人</t>
  </si>
  <si>
    <t>大会+晚宴</t>
  </si>
  <si>
    <t>人</t>
  </si>
  <si>
    <t>摄像师</t>
  </si>
  <si>
    <t>资深摄像师</t>
  </si>
  <si>
    <t>主机位</t>
  </si>
  <si>
    <t>游机位</t>
  </si>
  <si>
    <t>摇臂</t>
  </si>
  <si>
    <t>含设备</t>
  </si>
  <si>
    <t>摄影师</t>
  </si>
  <si>
    <t>资深摄影师</t>
  </si>
  <si>
    <t>大会/晚宴</t>
  </si>
  <si>
    <t>大会/晚宴/外场</t>
  </si>
  <si>
    <t>大会/晚宴/领导特写</t>
  </si>
  <si>
    <t>云平台</t>
  </si>
  <si>
    <t>云摄影平台</t>
  </si>
  <si>
    <t>人员</t>
  </si>
  <si>
    <t>修图师</t>
  </si>
  <si>
    <t>开场舞蹈</t>
  </si>
  <si>
    <t>外籍乐队</t>
  </si>
  <si>
    <t>串场节目</t>
  </si>
  <si>
    <t>外籍6人含服装6*8000</t>
  </si>
  <si>
    <t>兼职</t>
  </si>
  <si>
    <t>礼仪</t>
  </si>
  <si>
    <t>接送机</t>
  </si>
  <si>
    <t>司机</t>
  </si>
  <si>
    <t>大会晚宴</t>
  </si>
  <si>
    <t>11.17  13:40 中建万怡-环球港凯悦（临时取消半价收取190元）
11.17  17：00-23：00 虹桥T2-环球港凯悦酒店-虹桥T2-环球港凯悦（娄洋总&amp;祖晨曦）（760元）
11.17  22：05 虹桥T2-环球港凯悦酒店（吴慧君&amp;钟小春（380元）
11.18  10：50 虹桥T2-环球港凯悦酒店（张靖川）（380元）
11.18  17：00 环球港凯悦酒店-虹桥T2（祖晨曦）（380元）</t>
  </si>
  <si>
    <t>执行人员</t>
  </si>
  <si>
    <t>康辉</t>
  </si>
  <si>
    <t>客户经理</t>
  </si>
  <si>
    <t>项目经理</t>
  </si>
  <si>
    <t>项目执行</t>
  </si>
  <si>
    <t>人员机票</t>
  </si>
  <si>
    <t>人员住宿</t>
  </si>
  <si>
    <t>实际支出减少</t>
  </si>
  <si>
    <t>人员其它</t>
  </si>
  <si>
    <t>当地交通、餐饮</t>
  </si>
  <si>
    <t>车辆备品</t>
  </si>
  <si>
    <t>赠送</t>
  </si>
  <si>
    <t>宣传册</t>
  </si>
  <si>
    <t>册</t>
  </si>
  <si>
    <t>伴手礼</t>
  </si>
  <si>
    <t>手提袋</t>
  </si>
  <si>
    <t>胸卡（含挂绳）</t>
  </si>
  <si>
    <t>随手礼</t>
  </si>
  <si>
    <t>第三方人员和其它部分总计(不含服务费和税费)：</t>
  </si>
  <si>
    <t>第三方人员和其它部分结算总计(不含服务费和税费)：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</si>
</sst>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_ \¥* #,##0.00_ ;_ \¥* \-#,##0.00_ ;_ \¥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[$-409]d\-mmm\-yy;@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#,##0.00;[Red]#,##0.00"/>
    <numFmt numFmtId="180" formatCode="0.00_ "/>
  </numFmts>
  <fonts count="52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0"/>
      <name val="微软雅黑"/>
      <charset val="134"/>
    </font>
    <font>
      <b/>
      <sz val="10"/>
      <color theme="0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0"/>
      <color theme="1"/>
      <name val="微软雅黑"/>
      <charset val="134"/>
    </font>
    <font>
      <sz val="9"/>
      <color rgb="FFFF0000"/>
      <name val="微软雅黑"/>
      <charset val="134"/>
    </font>
    <font>
      <b/>
      <sz val="9"/>
      <color theme="0"/>
      <name val="微软雅黑"/>
      <charset val="134"/>
    </font>
    <font>
      <sz val="9"/>
      <color theme="0"/>
      <name val="微软雅黑"/>
      <charset val="134"/>
    </font>
    <font>
      <b/>
      <sz val="9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9"/>
      <name val="微软雅黑"/>
      <charset val="134"/>
    </font>
    <font>
      <sz val="10"/>
      <color rgb="FFFF0000"/>
      <name val="微软雅黑"/>
      <charset val="134"/>
    </font>
    <font>
      <u/>
      <sz val="10"/>
      <color theme="1"/>
      <name val="微软雅黑"/>
      <charset val="134"/>
    </font>
    <font>
      <sz val="10"/>
      <name val="微软雅黑"/>
      <charset val="134"/>
    </font>
    <font>
      <sz val="16"/>
      <color theme="1"/>
      <name val="微软雅黑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20"/>
      <color theme="0"/>
      <name val="微软雅黑"/>
      <charset val="134"/>
    </font>
    <font>
      <b/>
      <sz val="14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color rgb="FFFF0000"/>
      <name val="微软雅黑"/>
      <charset val="134"/>
    </font>
    <font>
      <b/>
      <sz val="14"/>
      <color theme="0"/>
      <name val="微软雅黑"/>
      <charset val="134"/>
    </font>
    <font>
      <sz val="16"/>
      <color rgb="FFFF0000"/>
      <name val="微软雅黑"/>
      <charset val="134"/>
    </font>
    <font>
      <b/>
      <sz val="16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0"/>
      <name val="Arial"/>
      <charset val="134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1A96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1" fillId="19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4" fillId="0" borderId="0"/>
    <xf numFmtId="0" fontId="0" fillId="30" borderId="32" applyNumberFormat="0" applyFon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4" fillId="29" borderId="31" applyNumberFormat="0" applyAlignment="0" applyProtection="0">
      <alignment vertical="center"/>
    </xf>
    <xf numFmtId="0" fontId="50" fillId="29" borderId="29" applyNumberFormat="0" applyAlignment="0" applyProtection="0">
      <alignment vertical="center"/>
    </xf>
    <xf numFmtId="0" fontId="42" fillId="22" borderId="30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7" fillId="0" borderId="0"/>
    <xf numFmtId="0" fontId="32" fillId="26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177" fontId="34" fillId="0" borderId="0" applyFont="0" applyFill="0" applyBorder="0" applyAlignment="0" applyProtection="0"/>
    <xf numFmtId="178" fontId="3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</cellStyleXfs>
  <cellXfs count="2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176" fontId="3" fillId="0" borderId="0" xfId="0" applyNumberFormat="1" applyFont="1" applyAlignment="1">
      <alignment horizontal="center"/>
    </xf>
    <xf numFmtId="180" fontId="3" fillId="0" borderId="0" xfId="0" applyNumberFormat="1" applyFont="1" applyAlignment="1">
      <alignment horizontal="center"/>
    </xf>
    <xf numFmtId="0" fontId="3" fillId="0" borderId="0" xfId="0" applyFont="1" applyFill="1" applyAlignment="1"/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80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9" fontId="7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79" fontId="6" fillId="5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79" fontId="6" fillId="4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right" vertical="center"/>
      <protection locked="0"/>
    </xf>
    <xf numFmtId="179" fontId="4" fillId="3" borderId="1" xfId="0" applyNumberFormat="1" applyFont="1" applyFill="1" applyBorder="1" applyAlignment="1" applyProtection="1">
      <alignment horizontal="center" vertical="center"/>
    </xf>
    <xf numFmtId="176" fontId="4" fillId="6" borderId="0" xfId="0" applyNumberFormat="1" applyFont="1" applyFill="1" applyAlignment="1">
      <alignment horizontal="center"/>
    </xf>
    <xf numFmtId="176" fontId="5" fillId="6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180" fontId="5" fillId="6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179" fontId="1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79" fontId="4" fillId="6" borderId="10" xfId="0" applyNumberFormat="1" applyFont="1" applyFill="1" applyBorder="1" applyAlignment="1" applyProtection="1">
      <alignment horizontal="right" vertical="center"/>
    </xf>
    <xf numFmtId="179" fontId="4" fillId="6" borderId="11" xfId="0" applyNumberFormat="1" applyFont="1" applyFill="1" applyBorder="1" applyAlignment="1" applyProtection="1">
      <alignment horizontal="right" vertical="center"/>
    </xf>
    <xf numFmtId="179" fontId="4" fillId="6" borderId="9" xfId="0" applyNumberFormat="1" applyFont="1" applyFill="1" applyBorder="1" applyAlignment="1" applyProtection="1">
      <alignment horizontal="right" vertical="center"/>
    </xf>
    <xf numFmtId="179" fontId="4" fillId="6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4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49" fontId="6" fillId="4" borderId="1" xfId="0" applyNumberFormat="1" applyFont="1" applyFill="1" applyBorder="1" applyAlignment="1">
      <alignment vertical="center" wrapText="1" shrinkToFit="1" readingOrder="1"/>
    </xf>
    <xf numFmtId="0" fontId="6" fillId="4" borderId="1" xfId="0" applyFont="1" applyFill="1" applyBorder="1" applyAlignment="1">
      <alignment horizontal="center" vertical="center" wrapText="1"/>
    </xf>
    <xf numFmtId="40" fontId="6" fillId="4" borderId="10" xfId="0" applyNumberFormat="1" applyFont="1" applyFill="1" applyBorder="1" applyAlignment="1">
      <alignment horizontal="center" vertical="center" wrapText="1"/>
    </xf>
    <xf numFmtId="179" fontId="6" fillId="4" borderId="10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49" fontId="6" fillId="5" borderId="1" xfId="0" applyNumberFormat="1" applyFont="1" applyFill="1" applyBorder="1" applyAlignment="1">
      <alignment vertical="center" wrapText="1" shrinkToFit="1" readingOrder="1"/>
    </xf>
    <xf numFmtId="0" fontId="6" fillId="5" borderId="1" xfId="0" applyFont="1" applyFill="1" applyBorder="1" applyAlignment="1">
      <alignment horizontal="center" vertical="center" wrapText="1"/>
    </xf>
    <xf numFmtId="40" fontId="6" fillId="5" borderId="10" xfId="0" applyNumberFormat="1" applyFont="1" applyFill="1" applyBorder="1" applyAlignment="1">
      <alignment horizontal="center" vertical="center" wrapText="1"/>
    </xf>
    <xf numFmtId="179" fontId="6" fillId="5" borderId="1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 shrinkToFit="1" readingOrder="1"/>
    </xf>
    <xf numFmtId="49" fontId="6" fillId="0" borderId="1" xfId="0" applyNumberFormat="1" applyFont="1" applyFill="1" applyBorder="1" applyAlignment="1">
      <alignment vertical="center" wrapText="1" shrinkToFit="1" readingOrder="1"/>
    </xf>
    <xf numFmtId="0" fontId="6" fillId="0" borderId="1" xfId="0" applyFont="1" applyFill="1" applyBorder="1" applyAlignment="1">
      <alignment horizontal="center" vertical="center" wrapText="1"/>
    </xf>
    <xf numFmtId="40" fontId="6" fillId="0" borderId="10" xfId="0" applyNumberFormat="1" applyFont="1" applyFill="1" applyBorder="1" applyAlignment="1">
      <alignment horizontal="center" vertical="center" wrapText="1"/>
    </xf>
    <xf numFmtId="179" fontId="6" fillId="0" borderId="10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left" vertical="center" wrapText="1" shrinkToFit="1" readingOrder="1"/>
    </xf>
    <xf numFmtId="0" fontId="1" fillId="0" borderId="15" xfId="0" applyFont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 shrinkToFit="1" readingOrder="1"/>
    </xf>
    <xf numFmtId="0" fontId="1" fillId="0" borderId="16" xfId="0" applyFont="1" applyBorder="1" applyAlignment="1">
      <alignment horizontal="center" vertical="center" wrapText="1"/>
    </xf>
    <xf numFmtId="1" fontId="6" fillId="4" borderId="5" xfId="44" applyNumberFormat="1" applyFont="1" applyFill="1" applyBorder="1" applyAlignment="1" applyProtection="1">
      <alignment horizontal="left" vertical="center" wrapText="1"/>
    </xf>
    <xf numFmtId="1" fontId="6" fillId="4" borderId="17" xfId="44" applyNumberFormat="1" applyFont="1" applyFill="1" applyBorder="1" applyAlignment="1" applyProtection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" fontId="6" fillId="0" borderId="1" xfId="44" applyNumberFormat="1" applyFont="1" applyFill="1" applyBorder="1" applyAlignment="1" applyProtection="1">
      <alignment horizontal="left" vertical="center" wrapText="1"/>
    </xf>
    <xf numFmtId="1" fontId="6" fillId="0" borderId="5" xfId="44" applyNumberFormat="1" applyFont="1" applyFill="1" applyBorder="1" applyAlignment="1" applyProtection="1">
      <alignment horizontal="left" vertical="center" wrapText="1"/>
    </xf>
    <xf numFmtId="1" fontId="6" fillId="0" borderId="11" xfId="44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9" fontId="6" fillId="4" borderId="1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1" fontId="6" fillId="4" borderId="11" xfId="44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" fontId="6" fillId="4" borderId="1" xfId="44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" fontId="6" fillId="0" borderId="21" xfId="44" applyNumberFormat="1" applyFont="1" applyFill="1" applyBorder="1" applyAlignment="1" applyProtection="1">
      <alignment horizontal="center" vertical="center" wrapText="1"/>
    </xf>
    <xf numFmtId="1" fontId="6" fillId="5" borderId="21" xfId="44" applyNumberFormat="1" applyFont="1" applyFill="1" applyBorder="1" applyAlignment="1" applyProtection="1">
      <alignment horizontal="center" vertical="center" wrapText="1"/>
    </xf>
    <xf numFmtId="1" fontId="6" fillId="5" borderId="1" xfId="44" applyNumberFormat="1" applyFont="1" applyFill="1" applyBorder="1" applyAlignment="1" applyProtection="1">
      <alignment horizontal="left" vertical="center" wrapText="1"/>
    </xf>
    <xf numFmtId="1" fontId="6" fillId="5" borderId="11" xfId="44" applyNumberFormat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79" fontId="6" fillId="5" borderId="1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1" fontId="6" fillId="0" borderId="22" xfId="44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right" vertical="center"/>
      <protection locked="0"/>
    </xf>
    <xf numFmtId="0" fontId="10" fillId="3" borderId="11" xfId="0" applyFont="1" applyFill="1" applyBorder="1" applyAlignment="1" applyProtection="1">
      <alignment horizontal="right" vertical="center"/>
      <protection locked="0"/>
    </xf>
    <xf numFmtId="179" fontId="11" fillId="3" borderId="1" xfId="0" applyNumberFormat="1" applyFont="1" applyFill="1" applyBorder="1" applyAlignment="1" applyProtection="1">
      <alignment horizontal="center" vertical="center"/>
    </xf>
    <xf numFmtId="0" fontId="5" fillId="6" borderId="14" xfId="0" applyFont="1" applyFill="1" applyBorder="1" applyAlignment="1" applyProtection="1">
      <alignment horizontal="center" vertical="center" wrapText="1"/>
    </xf>
    <xf numFmtId="0" fontId="5" fillId="6" borderId="14" xfId="0" applyNumberFormat="1" applyFont="1" applyFill="1" applyBorder="1" applyAlignment="1" applyProtection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10" fillId="4" borderId="25" xfId="0" applyNumberFormat="1" applyFont="1" applyFill="1" applyBorder="1" applyAlignment="1" applyProtection="1">
      <alignment horizontal="center" vertical="center" wrapText="1"/>
    </xf>
    <xf numFmtId="0" fontId="12" fillId="4" borderId="25" xfId="0" applyNumberFormat="1" applyFont="1" applyFill="1" applyBorder="1" applyAlignment="1" applyProtection="1">
      <alignment horizontal="center" vertical="center" wrapText="1"/>
    </xf>
    <xf numFmtId="0" fontId="6" fillId="4" borderId="25" xfId="0" applyNumberFormat="1" applyFont="1" applyFill="1" applyBorder="1" applyAlignment="1" applyProtection="1">
      <alignment horizontal="center" vertical="center" wrapText="1"/>
    </xf>
    <xf numFmtId="0" fontId="13" fillId="4" borderId="25" xfId="0" applyNumberFormat="1" applyFont="1" applyFill="1" applyBorder="1" applyAlignment="1" applyProtection="1">
      <alignment horizontal="center" vertical="center" wrapText="1"/>
    </xf>
    <xf numFmtId="0" fontId="9" fillId="4" borderId="25" xfId="0" applyNumberFormat="1" applyFont="1" applyFill="1" applyBorder="1" applyAlignment="1" applyProtection="1">
      <alignment horizontal="left" vertical="center" wrapText="1"/>
    </xf>
    <xf numFmtId="0" fontId="12" fillId="0" borderId="25" xfId="0" applyNumberFormat="1" applyFont="1" applyFill="1" applyBorder="1" applyAlignment="1" applyProtection="1">
      <alignment horizontal="center" vertical="center" wrapText="1"/>
    </xf>
    <xf numFmtId="0" fontId="14" fillId="4" borderId="25" xfId="0" applyNumberFormat="1" applyFont="1" applyFill="1" applyBorder="1" applyAlignment="1" applyProtection="1">
      <alignment horizontal="center" vertical="center" wrapText="1"/>
    </xf>
    <xf numFmtId="179" fontId="11" fillId="6" borderId="11" xfId="0" applyNumberFormat="1" applyFont="1" applyFill="1" applyBorder="1" applyAlignment="1" applyProtection="1">
      <alignment horizontal="right" vertical="center"/>
    </xf>
    <xf numFmtId="179" fontId="11" fillId="6" borderId="9" xfId="0" applyNumberFormat="1" applyFont="1" applyFill="1" applyBorder="1" applyAlignment="1" applyProtection="1">
      <alignment horizontal="right" vertical="center"/>
    </xf>
    <xf numFmtId="179" fontId="11" fillId="6" borderId="1" xfId="0" applyNumberFormat="1" applyFont="1" applyFill="1" applyBorder="1" applyAlignment="1" applyProtection="1">
      <alignment horizontal="center" vertical="center"/>
    </xf>
    <xf numFmtId="0" fontId="6" fillId="4" borderId="25" xfId="0" applyFont="1" applyFill="1" applyBorder="1" applyAlignment="1" applyProtection="1">
      <alignment vertical="center" wrapText="1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" fillId="4" borderId="0" xfId="0" applyFont="1" applyFill="1" applyAlignment="1" applyProtection="1">
      <alignment horizont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176" fontId="1" fillId="0" borderId="0" xfId="0" applyNumberFormat="1" applyFont="1"/>
    <xf numFmtId="0" fontId="4" fillId="2" borderId="0" xfId="0" applyFont="1" applyFill="1"/>
    <xf numFmtId="0" fontId="5" fillId="3" borderId="9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horizontal="left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</xf>
    <xf numFmtId="179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79" fontId="1" fillId="5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179" fontId="4" fillId="6" borderId="10" xfId="0" applyNumberFormat="1" applyFont="1" applyFill="1" applyBorder="1" applyAlignment="1">
      <alignment horizontal="right" vertical="center"/>
    </xf>
    <xf numFmtId="179" fontId="4" fillId="6" borderId="11" xfId="0" applyNumberFormat="1" applyFont="1" applyFill="1" applyBorder="1" applyAlignment="1">
      <alignment horizontal="right" vertical="center"/>
    </xf>
    <xf numFmtId="179" fontId="4" fillId="6" borderId="9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right" vertical="center"/>
      <protection locked="0"/>
    </xf>
    <xf numFmtId="0" fontId="4" fillId="3" borderId="11" xfId="0" applyFont="1" applyFill="1" applyBorder="1" applyAlignment="1" applyProtection="1">
      <alignment horizontal="right" vertical="center"/>
      <protection locked="0"/>
    </xf>
    <xf numFmtId="0" fontId="4" fillId="6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9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179" fontId="17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79" fontId="4" fillId="3" borderId="10" xfId="0" applyNumberFormat="1" applyFont="1" applyFill="1" applyBorder="1" applyAlignment="1">
      <alignment horizontal="center" vertical="center"/>
    </xf>
    <xf numFmtId="179" fontId="4" fillId="8" borderId="10" xfId="0" applyNumberFormat="1" applyFont="1" applyFill="1" applyBorder="1" applyAlignment="1">
      <alignment horizontal="right" vertical="center"/>
    </xf>
    <xf numFmtId="179" fontId="4" fillId="8" borderId="11" xfId="0" applyNumberFormat="1" applyFont="1" applyFill="1" applyBorder="1" applyAlignment="1">
      <alignment horizontal="right" vertical="center"/>
    </xf>
    <xf numFmtId="179" fontId="4" fillId="8" borderId="9" xfId="0" applyNumberFormat="1" applyFont="1" applyFill="1" applyBorder="1" applyAlignment="1">
      <alignment horizontal="right" vertical="center"/>
    </xf>
    <xf numFmtId="179" fontId="4" fillId="8" borderId="10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/>
    <xf numFmtId="0" fontId="22" fillId="3" borderId="2" xfId="0" applyFont="1" applyFill="1" applyBorder="1" applyAlignment="1" applyProtection="1">
      <alignment horizontal="center" vertical="center"/>
    </xf>
    <xf numFmtId="0" fontId="23" fillId="9" borderId="1" xfId="0" applyFont="1" applyFill="1" applyBorder="1" applyAlignment="1" applyProtection="1">
      <alignment horizontal="center" vertical="center" wrapText="1"/>
    </xf>
    <xf numFmtId="0" fontId="23" fillId="9" borderId="10" xfId="0" applyFont="1" applyFill="1" applyBorder="1" applyAlignment="1" applyProtection="1">
      <alignment horizontal="center" vertical="center" wrapText="1"/>
    </xf>
    <xf numFmtId="0" fontId="23" fillId="9" borderId="9" xfId="0" applyFont="1" applyFill="1" applyBorder="1" applyAlignment="1" applyProtection="1">
      <alignment horizontal="center" vertical="center" wrapText="1"/>
    </xf>
    <xf numFmtId="0" fontId="23" fillId="6" borderId="9" xfId="0" applyFont="1" applyFill="1" applyBorder="1" applyAlignment="1" applyProtection="1">
      <alignment horizontal="center" vertical="center" wrapText="1"/>
    </xf>
    <xf numFmtId="40" fontId="23" fillId="9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 wrapText="1"/>
    </xf>
    <xf numFmtId="0" fontId="24" fillId="10" borderId="9" xfId="0" applyFont="1" applyFill="1" applyBorder="1" applyAlignment="1" applyProtection="1">
      <alignment horizontal="center" vertical="center" wrapText="1"/>
    </xf>
    <xf numFmtId="179" fontId="24" fillId="10" borderId="9" xfId="0" applyNumberFormat="1" applyFont="1" applyFill="1" applyBorder="1" applyAlignment="1" applyProtection="1">
      <alignment horizontal="center" vertical="center" wrapText="1"/>
    </xf>
    <xf numFmtId="40" fontId="25" fillId="0" borderId="1" xfId="0" applyNumberFormat="1" applyFont="1" applyFill="1" applyBorder="1" applyAlignment="1" applyProtection="1">
      <alignment horizontal="center" vertical="center" wrapText="1"/>
    </xf>
    <xf numFmtId="179" fontId="20" fillId="0" borderId="0" xfId="0" applyNumberFormat="1" applyFont="1" applyFill="1" applyAlignment="1">
      <alignment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179" fontId="20" fillId="0" borderId="0" xfId="0" applyNumberFormat="1" applyFont="1" applyAlignment="1">
      <alignment vertical="center"/>
    </xf>
    <xf numFmtId="0" fontId="25" fillId="10" borderId="10" xfId="0" applyFont="1" applyFill="1" applyBorder="1" applyAlignment="1" applyProtection="1">
      <alignment horizontal="right" vertical="center" wrapText="1"/>
    </xf>
    <xf numFmtId="0" fontId="25" fillId="10" borderId="11" xfId="0" applyFont="1" applyFill="1" applyBorder="1" applyAlignment="1" applyProtection="1">
      <alignment horizontal="right" vertical="center" wrapText="1"/>
    </xf>
    <xf numFmtId="0" fontId="25" fillId="10" borderId="9" xfId="0" applyFont="1" applyFill="1" applyBorder="1" applyAlignment="1" applyProtection="1">
      <alignment horizontal="right" vertical="center" wrapText="1"/>
    </xf>
    <xf numFmtId="179" fontId="25" fillId="10" borderId="9" xfId="0" applyNumberFormat="1" applyFont="1" applyFill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right" vertical="center"/>
    </xf>
    <xf numFmtId="0" fontId="25" fillId="0" borderId="10" xfId="56" applyFont="1" applyFill="1" applyBorder="1" applyAlignment="1" applyProtection="1">
      <alignment horizontal="right" vertical="center" wrapText="1"/>
    </xf>
    <xf numFmtId="0" fontId="25" fillId="0" borderId="11" xfId="56" applyFont="1" applyFill="1" applyBorder="1" applyAlignment="1" applyProtection="1">
      <alignment horizontal="right" vertical="center" wrapText="1"/>
    </xf>
    <xf numFmtId="0" fontId="25" fillId="0" borderId="9" xfId="56" applyFont="1" applyFill="1" applyBorder="1" applyAlignment="1" applyProtection="1">
      <alignment horizontal="right" vertical="center" wrapText="1"/>
    </xf>
    <xf numFmtId="179" fontId="25" fillId="0" borderId="9" xfId="56" applyNumberFormat="1" applyFont="1" applyFill="1" applyBorder="1" applyAlignment="1" applyProtection="1">
      <alignment horizontal="center" vertical="center" wrapText="1"/>
    </xf>
    <xf numFmtId="176" fontId="24" fillId="0" borderId="1" xfId="56" applyNumberFormat="1" applyFont="1" applyFill="1" applyBorder="1" applyAlignment="1" applyProtection="1">
      <alignment horizontal="left" vertical="center" wrapText="1"/>
    </xf>
    <xf numFmtId="0" fontId="26" fillId="0" borderId="10" xfId="56" applyFont="1" applyFill="1" applyBorder="1" applyAlignment="1" applyProtection="1">
      <alignment horizontal="right" vertical="center" wrapText="1"/>
    </xf>
    <xf numFmtId="0" fontId="26" fillId="0" borderId="11" xfId="56" applyFont="1" applyFill="1" applyBorder="1" applyAlignment="1" applyProtection="1">
      <alignment horizontal="right" vertical="center" wrapText="1"/>
    </xf>
    <xf numFmtId="0" fontId="26" fillId="0" borderId="9" xfId="56" applyFont="1" applyFill="1" applyBorder="1" applyAlignment="1" applyProtection="1">
      <alignment horizontal="right" vertical="center" wrapText="1"/>
    </xf>
    <xf numFmtId="179" fontId="26" fillId="0" borderId="9" xfId="56" applyNumberFormat="1" applyFont="1" applyFill="1" applyBorder="1" applyAlignment="1" applyProtection="1">
      <alignment horizontal="center" vertical="center" wrapText="1"/>
    </xf>
    <xf numFmtId="179" fontId="27" fillId="6" borderId="9" xfId="56" applyNumberFormat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vertical="center"/>
    </xf>
    <xf numFmtId="0" fontId="28" fillId="0" borderId="10" xfId="0" applyFont="1" applyBorder="1" applyAlignment="1">
      <alignment horizontal="right"/>
    </xf>
    <xf numFmtId="0" fontId="28" fillId="0" borderId="11" xfId="0" applyFont="1" applyBorder="1" applyAlignment="1">
      <alignment horizontal="right"/>
    </xf>
    <xf numFmtId="0" fontId="28" fillId="0" borderId="9" xfId="0" applyFont="1" applyBorder="1" applyAlignment="1">
      <alignment horizontal="right"/>
    </xf>
    <xf numFmtId="179" fontId="29" fillId="0" borderId="1" xfId="0" applyNumberFormat="1" applyFont="1" applyBorder="1" applyAlignment="1">
      <alignment horizontal="right"/>
    </xf>
    <xf numFmtId="179" fontId="18" fillId="0" borderId="1" xfId="0" applyNumberFormat="1" applyFont="1" applyBorder="1"/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Currency 2" xfId="54"/>
    <cellStyle name="常规 10 2 2" xfId="55"/>
    <cellStyle name="常规 2" xfId="56"/>
    <cellStyle name="常规 3" xfId="57"/>
    <cellStyle name="常规 5" xfId="58"/>
  </cellStyles>
  <tableStyles count="0" defaultTableStyle="TableStyleMedium2" defaultPivotStyle="PivotStyleLight16"/>
  <colors>
    <mruColors>
      <color rgb="0000A699"/>
      <color rgb="001A96D5"/>
      <color rgb="0000A84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97" zoomScaleNormal="97" topLeftCell="A6" workbookViewId="0">
      <selection activeCell="F14" sqref="F14"/>
    </sheetView>
  </sheetViews>
  <sheetFormatPr defaultColWidth="9" defaultRowHeight="40" customHeight="1"/>
  <cols>
    <col min="1" max="1" width="10.1666666666667" style="217" customWidth="1"/>
    <col min="2" max="2" width="20.1666666666667" style="217" customWidth="1"/>
    <col min="3" max="5" width="23.3333333333333" style="217" customWidth="1"/>
    <col min="6" max="6" width="35.5" style="217" customWidth="1"/>
    <col min="7" max="7" width="21.1666666666667" style="217" customWidth="1"/>
    <col min="8" max="8" width="25.1666666666667" style="217" customWidth="1"/>
    <col min="9" max="9" width="22.8333333333333" style="217" customWidth="1"/>
    <col min="10" max="16384" width="9" style="217"/>
  </cols>
  <sheetData>
    <row r="1" s="212" customFormat="1" customHeight="1" spans="1:6">
      <c r="A1" s="218" t="s">
        <v>0</v>
      </c>
      <c r="B1" s="218"/>
      <c r="C1" s="218"/>
      <c r="D1" s="218"/>
      <c r="E1" s="218"/>
      <c r="F1" s="218"/>
    </row>
    <row r="2" s="213" customFormat="1" customHeight="1" spans="1:6">
      <c r="A2" s="219" t="s">
        <v>1</v>
      </c>
      <c r="B2" s="220" t="s">
        <v>2</v>
      </c>
      <c r="C2" s="221"/>
      <c r="D2" s="221" t="s">
        <v>3</v>
      </c>
      <c r="E2" s="222" t="s">
        <v>4</v>
      </c>
      <c r="F2" s="223" t="s">
        <v>5</v>
      </c>
    </row>
    <row r="3" s="214" customFormat="1" ht="28" customHeight="1" spans="1:9">
      <c r="A3" s="224">
        <v>1</v>
      </c>
      <c r="B3" s="225" t="s">
        <v>6</v>
      </c>
      <c r="C3" s="226"/>
      <c r="D3" s="227">
        <f>凯悦酒店!I12</f>
        <v>344100</v>
      </c>
      <c r="E3" s="227">
        <f>凯悦酒店!M12</f>
        <v>340100</v>
      </c>
      <c r="F3" s="228"/>
      <c r="G3" s="229"/>
      <c r="H3" s="229"/>
      <c r="I3" s="229"/>
    </row>
    <row r="4" s="214" customFormat="1" ht="28" customHeight="1" spans="1:9">
      <c r="A4" s="224">
        <v>2</v>
      </c>
      <c r="B4" s="225" t="s">
        <v>7</v>
      </c>
      <c r="C4" s="226"/>
      <c r="D4" s="227">
        <f>'供应商创意&amp;设计'!H8</f>
        <v>7700</v>
      </c>
      <c r="E4" s="227">
        <f>'供应商创意&amp;设计'!L8</f>
        <v>6500</v>
      </c>
      <c r="F4" s="228"/>
      <c r="G4" s="229"/>
      <c r="I4" s="229"/>
    </row>
    <row r="5" s="215" customFormat="1" ht="28" customHeight="1" spans="1:9">
      <c r="A5" s="224">
        <v>3</v>
      </c>
      <c r="B5" s="225" t="s">
        <v>8</v>
      </c>
      <c r="C5" s="226"/>
      <c r="D5" s="227">
        <f>'搭建&amp;AV'!H64</f>
        <v>402890</v>
      </c>
      <c r="E5" s="227">
        <f>'搭建&amp;AV'!L64</f>
        <v>390650</v>
      </c>
      <c r="F5" s="230"/>
      <c r="G5" s="229"/>
      <c r="H5" s="231"/>
      <c r="I5" s="229"/>
    </row>
    <row r="6" s="215" customFormat="1" ht="28" customHeight="1" spans="1:9">
      <c r="A6" s="224">
        <v>4</v>
      </c>
      <c r="B6" s="225" t="s">
        <v>9</v>
      </c>
      <c r="C6" s="226"/>
      <c r="D6" s="227">
        <f>'第三方人员&amp;其它'!H30</f>
        <v>300400</v>
      </c>
      <c r="E6" s="227">
        <f>'第三方人员&amp;其它'!L30</f>
        <v>230010</v>
      </c>
      <c r="F6" s="230"/>
      <c r="G6" s="229"/>
      <c r="H6" s="231"/>
      <c r="I6" s="229"/>
    </row>
    <row r="7" s="215" customFormat="1" ht="28" customHeight="1" spans="1:9">
      <c r="A7" s="232" t="s">
        <v>10</v>
      </c>
      <c r="B7" s="233"/>
      <c r="C7" s="234"/>
      <c r="D7" s="235">
        <f>SUM(D3:D6)</f>
        <v>1055090</v>
      </c>
      <c r="E7" s="235">
        <f>SUM(E3:E6)</f>
        <v>967260</v>
      </c>
      <c r="F7" s="230"/>
      <c r="I7" s="229"/>
    </row>
    <row r="8" s="215" customFormat="1" ht="28" customHeight="1" spans="1:6">
      <c r="A8" s="236"/>
      <c r="B8" s="233" t="s">
        <v>11</v>
      </c>
      <c r="C8" s="234"/>
      <c r="D8" s="235">
        <f>D7*10%</f>
        <v>105509</v>
      </c>
      <c r="E8" s="235">
        <f>E7*10%</f>
        <v>96726</v>
      </c>
      <c r="F8" s="230"/>
    </row>
    <row r="9" s="215" customFormat="1" ht="28" customHeight="1" spans="1:6">
      <c r="A9" s="236"/>
      <c r="B9" s="233" t="s">
        <v>12</v>
      </c>
      <c r="C9" s="234"/>
      <c r="D9" s="235">
        <f>D7+D8</f>
        <v>1160599</v>
      </c>
      <c r="E9" s="235">
        <f>E7+E8</f>
        <v>1063986</v>
      </c>
      <c r="F9" s="230"/>
    </row>
    <row r="10" s="215" customFormat="1" ht="28" customHeight="1" spans="1:6">
      <c r="A10" s="237" t="s">
        <v>13</v>
      </c>
      <c r="B10" s="238"/>
      <c r="C10" s="239"/>
      <c r="D10" s="240">
        <f>D9*0.06</f>
        <v>69635.94</v>
      </c>
      <c r="E10" s="240">
        <f>E9*0.06</f>
        <v>63839.16</v>
      </c>
      <c r="F10" s="241"/>
    </row>
    <row r="11" s="216" customFormat="1" customHeight="1" spans="1:6">
      <c r="A11" s="242" t="s">
        <v>14</v>
      </c>
      <c r="B11" s="243"/>
      <c r="C11" s="244" t="s">
        <v>15</v>
      </c>
      <c r="D11" s="245">
        <f>D9+D10</f>
        <v>1230234.94</v>
      </c>
      <c r="E11" s="246">
        <f>E9+E10</f>
        <v>1127825.16</v>
      </c>
      <c r="F11" s="247"/>
    </row>
    <row r="12" s="212" customFormat="1" customHeight="1" spans="1:6">
      <c r="A12" s="248" t="s">
        <v>16</v>
      </c>
      <c r="B12" s="249"/>
      <c r="C12" s="250"/>
      <c r="D12" s="251">
        <f>D11-E11</f>
        <v>102409.78</v>
      </c>
      <c r="E12" s="251"/>
      <c r="F12" s="252"/>
    </row>
  </sheetData>
  <mergeCells count="13">
    <mergeCell ref="A1:F1"/>
    <mergeCell ref="B2:C2"/>
    <mergeCell ref="B3:C3"/>
    <mergeCell ref="B4:C4"/>
    <mergeCell ref="B5:C5"/>
    <mergeCell ref="B6:C6"/>
    <mergeCell ref="A7:C7"/>
    <mergeCell ref="B8:C8"/>
    <mergeCell ref="B9:C9"/>
    <mergeCell ref="A10:C10"/>
    <mergeCell ref="A11:C11"/>
    <mergeCell ref="A12:C12"/>
    <mergeCell ref="D12:E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2"/>
  <sheetViews>
    <sheetView workbookViewId="0">
      <selection activeCell="D13" sqref="D13"/>
    </sheetView>
  </sheetViews>
  <sheetFormatPr defaultColWidth="10.6666666666667" defaultRowHeight="20" customHeight="1"/>
  <cols>
    <col min="1" max="1" width="2" style="177" customWidth="1"/>
    <col min="2" max="2" width="20.6666666666667" style="177" customWidth="1"/>
    <col min="3" max="4" width="15.6666666666667" style="177" customWidth="1"/>
    <col min="5" max="5" width="25.6666666666667" style="177" customWidth="1"/>
    <col min="6" max="6" width="8.66666666666667" style="177" customWidth="1"/>
    <col min="7" max="7" width="10.6666666666667" style="177" customWidth="1"/>
    <col min="8" max="8" width="8.66666666666667" style="177" customWidth="1"/>
    <col min="9" max="9" width="10.6666666666667" style="177" customWidth="1"/>
    <col min="10" max="10" width="8.66666666666667" style="177" customWidth="1"/>
    <col min="11" max="11" width="10.6666666666667" style="177" customWidth="1"/>
    <col min="12" max="12" width="8.66666666666667" style="177" customWidth="1"/>
    <col min="13" max="13" width="10.6666666666667" style="177" customWidth="1"/>
    <col min="14" max="14" width="35.6666666666667" style="177" customWidth="1"/>
    <col min="15" max="15" width="5.33333333333333" style="177" customWidth="1"/>
    <col min="16" max="16384" width="10.6666666666667" style="177"/>
  </cols>
  <sheetData>
    <row r="1" ht="13" customHeight="1"/>
    <row r="2" s="175" customFormat="1" customHeight="1" spans="2:13">
      <c r="B2" s="178"/>
      <c r="C2" s="179" t="s">
        <v>17</v>
      </c>
      <c r="D2" s="179"/>
      <c r="E2" s="179"/>
      <c r="F2" s="179"/>
      <c r="G2" s="179"/>
      <c r="H2" s="179"/>
      <c r="I2" s="179"/>
      <c r="J2" s="194" t="s">
        <v>18</v>
      </c>
      <c r="K2" s="194"/>
      <c r="L2" s="194"/>
      <c r="M2" s="194"/>
    </row>
    <row r="3" s="176" customFormat="1" ht="40" customHeight="1" spans="2:14">
      <c r="B3" s="180" t="s">
        <v>19</v>
      </c>
      <c r="C3" s="181" t="s">
        <v>20</v>
      </c>
      <c r="D3" s="181" t="s">
        <v>21</v>
      </c>
      <c r="E3" s="180" t="s">
        <v>22</v>
      </c>
      <c r="F3" s="180" t="s">
        <v>23</v>
      </c>
      <c r="G3" s="180" t="s">
        <v>24</v>
      </c>
      <c r="H3" s="180" t="s">
        <v>25</v>
      </c>
      <c r="I3" s="180" t="s">
        <v>26</v>
      </c>
      <c r="J3" s="195" t="s">
        <v>23</v>
      </c>
      <c r="K3" s="195" t="s">
        <v>24</v>
      </c>
      <c r="L3" s="195" t="s">
        <v>25</v>
      </c>
      <c r="M3" s="195" t="s">
        <v>26</v>
      </c>
      <c r="N3" s="196" t="s">
        <v>27</v>
      </c>
    </row>
    <row r="4" s="176" customFormat="1" ht="40" customHeight="1" spans="2:14">
      <c r="B4" s="182" t="s">
        <v>28</v>
      </c>
      <c r="C4" s="183" t="s">
        <v>29</v>
      </c>
      <c r="D4" s="183" t="s">
        <v>30</v>
      </c>
      <c r="E4" s="184" t="s">
        <v>31</v>
      </c>
      <c r="F4" s="184">
        <v>2</v>
      </c>
      <c r="G4" s="185">
        <v>850</v>
      </c>
      <c r="H4" s="186">
        <v>15</v>
      </c>
      <c r="I4" s="197">
        <f>H4*G4*F4</f>
        <v>25500</v>
      </c>
      <c r="J4" s="184">
        <v>2</v>
      </c>
      <c r="K4" s="185">
        <v>850</v>
      </c>
      <c r="L4" s="186">
        <v>15</v>
      </c>
      <c r="M4" s="197">
        <f>L4*K4*J4</f>
        <v>25500</v>
      </c>
      <c r="N4" s="198" t="s">
        <v>32</v>
      </c>
    </row>
    <row r="5" s="176" customFormat="1" ht="40" customHeight="1" spans="2:14">
      <c r="B5" s="187"/>
      <c r="C5" s="188"/>
      <c r="D5" s="188"/>
      <c r="E5" s="184" t="s">
        <v>33</v>
      </c>
      <c r="F5" s="184">
        <v>2</v>
      </c>
      <c r="G5" s="185">
        <v>900</v>
      </c>
      <c r="H5" s="186">
        <v>15</v>
      </c>
      <c r="I5" s="197">
        <f>H5*G5*F5</f>
        <v>27000</v>
      </c>
      <c r="J5" s="184">
        <v>2</v>
      </c>
      <c r="K5" s="185">
        <v>900</v>
      </c>
      <c r="L5" s="186">
        <v>15</v>
      </c>
      <c r="M5" s="197">
        <f>L5*K5*J5</f>
        <v>27000</v>
      </c>
      <c r="N5" s="198" t="s">
        <v>32</v>
      </c>
    </row>
    <row r="6" s="176" customFormat="1" customHeight="1" spans="2:15">
      <c r="B6" s="187"/>
      <c r="C6" s="189" t="s">
        <v>34</v>
      </c>
      <c r="D6" s="190">
        <v>44152</v>
      </c>
      <c r="E6" s="191" t="s">
        <v>35</v>
      </c>
      <c r="F6" s="191">
        <v>1</v>
      </c>
      <c r="G6" s="156">
        <v>60000</v>
      </c>
      <c r="H6" s="157">
        <v>1</v>
      </c>
      <c r="I6" s="199">
        <f t="shared" ref="I6" si="0">H6*G6*F6</f>
        <v>60000</v>
      </c>
      <c r="J6" s="191">
        <v>1</v>
      </c>
      <c r="K6" s="156">
        <v>60000</v>
      </c>
      <c r="L6" s="200">
        <v>1</v>
      </c>
      <c r="M6" s="201">
        <f t="shared" ref="M6:M11" si="1">L6*K6*J6</f>
        <v>60000</v>
      </c>
      <c r="N6" s="202"/>
      <c r="O6" s="203"/>
    </row>
    <row r="7" s="176" customFormat="1" customHeight="1" spans="2:15">
      <c r="B7" s="187"/>
      <c r="C7" s="189"/>
      <c r="D7" s="190">
        <v>44153</v>
      </c>
      <c r="E7" s="191" t="s">
        <v>36</v>
      </c>
      <c r="F7" s="191">
        <v>1</v>
      </c>
      <c r="G7" s="156">
        <v>80000</v>
      </c>
      <c r="H7" s="157">
        <v>1</v>
      </c>
      <c r="I7" s="199">
        <f t="shared" ref="I7:I11" si="2">F7*G7*H7</f>
        <v>80000</v>
      </c>
      <c r="J7" s="191">
        <v>1</v>
      </c>
      <c r="K7" s="156">
        <v>80000</v>
      </c>
      <c r="L7" s="157">
        <v>1</v>
      </c>
      <c r="M7" s="201">
        <f t="shared" si="1"/>
        <v>80000</v>
      </c>
      <c r="N7" s="157"/>
      <c r="O7" s="203"/>
    </row>
    <row r="8" s="176" customFormat="1" customHeight="1" spans="2:15">
      <c r="B8" s="187"/>
      <c r="C8" s="189"/>
      <c r="D8" s="190">
        <v>44153</v>
      </c>
      <c r="E8" s="191" t="s">
        <v>37</v>
      </c>
      <c r="F8" s="191">
        <v>1</v>
      </c>
      <c r="G8" s="156">
        <v>400</v>
      </c>
      <c r="H8" s="157">
        <v>15</v>
      </c>
      <c r="I8" s="199">
        <f t="shared" si="2"/>
        <v>6000</v>
      </c>
      <c r="J8" s="191">
        <v>1</v>
      </c>
      <c r="K8" s="156">
        <v>400</v>
      </c>
      <c r="L8" s="157">
        <v>15</v>
      </c>
      <c r="M8" s="199">
        <f t="shared" ref="M8" si="3">J8*K8*L8</f>
        <v>6000</v>
      </c>
      <c r="N8" s="204"/>
      <c r="O8" s="203"/>
    </row>
    <row r="9" s="176" customFormat="1" customHeight="1" spans="2:15">
      <c r="B9" s="187"/>
      <c r="C9" s="189"/>
      <c r="D9" s="191"/>
      <c r="E9" s="42" t="s">
        <v>38</v>
      </c>
      <c r="F9" s="42">
        <v>1</v>
      </c>
      <c r="G9" s="163">
        <v>400</v>
      </c>
      <c r="H9" s="164">
        <v>10</v>
      </c>
      <c r="I9" s="62">
        <f t="shared" si="2"/>
        <v>4000</v>
      </c>
      <c r="J9" s="42">
        <v>1</v>
      </c>
      <c r="K9" s="163">
        <v>400</v>
      </c>
      <c r="L9" s="164">
        <v>0</v>
      </c>
      <c r="M9" s="205">
        <f t="shared" si="1"/>
        <v>0</v>
      </c>
      <c r="N9" s="204" t="s">
        <v>39</v>
      </c>
      <c r="O9" s="203"/>
    </row>
    <row r="10" customHeight="1" spans="2:15">
      <c r="B10" s="187"/>
      <c r="C10" s="189"/>
      <c r="D10" s="191"/>
      <c r="E10" s="191" t="s">
        <v>40</v>
      </c>
      <c r="F10" s="191">
        <v>1</v>
      </c>
      <c r="G10" s="156">
        <v>120</v>
      </c>
      <c r="H10" s="157">
        <v>180</v>
      </c>
      <c r="I10" s="199">
        <f t="shared" si="2"/>
        <v>21600</v>
      </c>
      <c r="J10" s="191">
        <v>1</v>
      </c>
      <c r="K10" s="156">
        <v>120</v>
      </c>
      <c r="L10" s="157">
        <v>180</v>
      </c>
      <c r="M10" s="201">
        <f t="shared" si="1"/>
        <v>21600</v>
      </c>
      <c r="N10" s="157"/>
      <c r="O10" s="203"/>
    </row>
    <row r="11" customHeight="1" spans="2:15">
      <c r="B11" s="187"/>
      <c r="C11" s="189" t="s">
        <v>41</v>
      </c>
      <c r="D11" s="190">
        <v>44153</v>
      </c>
      <c r="E11" s="191" t="s">
        <v>42</v>
      </c>
      <c r="F11" s="191">
        <v>1</v>
      </c>
      <c r="G11" s="156">
        <v>4000</v>
      </c>
      <c r="H11" s="157">
        <v>30</v>
      </c>
      <c r="I11" s="199">
        <f t="shared" si="2"/>
        <v>120000</v>
      </c>
      <c r="J11" s="191">
        <v>1</v>
      </c>
      <c r="K11" s="156">
        <v>4000</v>
      </c>
      <c r="L11" s="157">
        <v>30</v>
      </c>
      <c r="M11" s="201">
        <f t="shared" si="1"/>
        <v>120000</v>
      </c>
      <c r="N11" s="206"/>
      <c r="O11" s="176"/>
    </row>
    <row r="12" customHeight="1" spans="2:14">
      <c r="B12" s="192" t="s">
        <v>43</v>
      </c>
      <c r="C12" s="193"/>
      <c r="D12" s="193"/>
      <c r="E12" s="193"/>
      <c r="F12" s="193"/>
      <c r="G12" s="193"/>
      <c r="H12" s="193"/>
      <c r="I12" s="207">
        <f>SUM(I4:I11)</f>
        <v>344100</v>
      </c>
      <c r="J12" s="208" t="s">
        <v>44</v>
      </c>
      <c r="K12" s="209"/>
      <c r="L12" s="210"/>
      <c r="M12" s="211">
        <f>SUM(M4:M11)</f>
        <v>340100</v>
      </c>
      <c r="N12" s="174"/>
    </row>
  </sheetData>
  <mergeCells count="10">
    <mergeCell ref="C2:I2"/>
    <mergeCell ref="J2:M2"/>
    <mergeCell ref="B12:H12"/>
    <mergeCell ref="J12:L12"/>
    <mergeCell ref="B4:B11"/>
    <mergeCell ref="C4:C5"/>
    <mergeCell ref="C6:C7"/>
    <mergeCell ref="C8:C10"/>
    <mergeCell ref="D4:D5"/>
    <mergeCell ref="D8:D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19" zoomScaleNormal="119" workbookViewId="0">
      <pane ySplit="2" topLeftCell="A3" activePane="bottomLeft" state="frozen"/>
      <selection/>
      <selection pane="bottomLeft" activeCell="A15" sqref="A15"/>
    </sheetView>
  </sheetViews>
  <sheetFormatPr defaultColWidth="9" defaultRowHeight="20" customHeight="1"/>
  <cols>
    <col min="1" max="1" width="12.1666666666667" style="1" customWidth="1"/>
    <col min="2" max="2" width="20.3333333333333" style="1" customWidth="1"/>
    <col min="3" max="3" width="52.1666666666667" style="1" customWidth="1"/>
    <col min="4" max="4" width="13.5" style="1" customWidth="1"/>
    <col min="5" max="5" width="4.33333333333333" style="1" customWidth="1"/>
    <col min="6" max="6" width="9.16666666666667" style="150" customWidth="1"/>
    <col min="7" max="7" width="4.33333333333333" style="1" customWidth="1"/>
    <col min="8" max="9" width="8.5" style="150" customWidth="1"/>
    <col min="10" max="10" width="10.8333333333333" style="150" customWidth="1"/>
    <col min="11" max="11" width="8.5" style="150" customWidth="1"/>
    <col min="12" max="12" width="12.8333333333333" style="150" customWidth="1"/>
    <col min="13" max="13" width="28" style="1" customWidth="1"/>
    <col min="14" max="16384" width="9" style="1"/>
  </cols>
  <sheetData>
    <row r="1" customHeight="1" spans="1:12">
      <c r="A1" s="151"/>
      <c r="B1" s="11" t="s">
        <v>17</v>
      </c>
      <c r="C1" s="11"/>
      <c r="D1" s="11"/>
      <c r="E1" s="11"/>
      <c r="F1" s="11"/>
      <c r="G1" s="11"/>
      <c r="H1" s="11"/>
      <c r="I1" s="54" t="s">
        <v>18</v>
      </c>
      <c r="J1" s="54"/>
      <c r="K1" s="54"/>
      <c r="L1" s="54"/>
    </row>
    <row r="2" s="147" customFormat="1" ht="40" customHeight="1" spans="1:13">
      <c r="A2" s="12" t="s">
        <v>19</v>
      </c>
      <c r="B2" s="152" t="s">
        <v>20</v>
      </c>
      <c r="C2" s="12" t="s">
        <v>22</v>
      </c>
      <c r="D2" s="12" t="s">
        <v>45</v>
      </c>
      <c r="E2" s="12" t="s">
        <v>23</v>
      </c>
      <c r="F2" s="13" t="s">
        <v>24</v>
      </c>
      <c r="G2" s="14" t="s">
        <v>25</v>
      </c>
      <c r="H2" s="13" t="s">
        <v>26</v>
      </c>
      <c r="I2" s="168" t="s">
        <v>23</v>
      </c>
      <c r="J2" s="55" t="s">
        <v>24</v>
      </c>
      <c r="K2" s="56" t="s">
        <v>25</v>
      </c>
      <c r="L2" s="55" t="s">
        <v>26</v>
      </c>
      <c r="M2" s="169" t="s">
        <v>27</v>
      </c>
    </row>
    <row r="3" s="148" customFormat="1" ht="44" customHeight="1" spans="1:13">
      <c r="A3" s="153" t="s">
        <v>46</v>
      </c>
      <c r="B3" s="154" t="s">
        <v>47</v>
      </c>
      <c r="C3" s="154" t="s">
        <v>48</v>
      </c>
      <c r="D3" s="155" t="s">
        <v>49</v>
      </c>
      <c r="E3" s="26" t="s">
        <v>50</v>
      </c>
      <c r="F3" s="156">
        <v>1000</v>
      </c>
      <c r="G3" s="157">
        <v>1</v>
      </c>
      <c r="H3" s="158">
        <f t="shared" ref="H3:H7" si="0">F3*G3</f>
        <v>1000</v>
      </c>
      <c r="I3" s="26" t="s">
        <v>50</v>
      </c>
      <c r="J3" s="156">
        <v>1000</v>
      </c>
      <c r="K3" s="157">
        <v>1</v>
      </c>
      <c r="L3" s="158">
        <f t="shared" ref="L3:L7" si="1">J3*K3</f>
        <v>1000</v>
      </c>
      <c r="M3" s="155"/>
    </row>
    <row r="4" s="148" customFormat="1" ht="44" customHeight="1" spans="1:13">
      <c r="A4" s="159" t="s">
        <v>51</v>
      </c>
      <c r="B4" s="160" t="s">
        <v>52</v>
      </c>
      <c r="C4" s="160" t="s">
        <v>53</v>
      </c>
      <c r="D4" s="161" t="s">
        <v>49</v>
      </c>
      <c r="E4" s="162" t="s">
        <v>50</v>
      </c>
      <c r="F4" s="163">
        <v>200</v>
      </c>
      <c r="G4" s="164">
        <v>2</v>
      </c>
      <c r="H4" s="165">
        <f t="shared" si="0"/>
        <v>400</v>
      </c>
      <c r="I4" s="162" t="s">
        <v>50</v>
      </c>
      <c r="J4" s="163">
        <v>200</v>
      </c>
      <c r="K4" s="164">
        <v>0</v>
      </c>
      <c r="L4" s="165">
        <f t="shared" si="1"/>
        <v>0</v>
      </c>
      <c r="M4" s="155" t="s">
        <v>39</v>
      </c>
    </row>
    <row r="5" s="148" customFormat="1" ht="44" customHeight="1" spans="1:13">
      <c r="A5" s="166" t="s">
        <v>51</v>
      </c>
      <c r="B5" s="154" t="s">
        <v>54</v>
      </c>
      <c r="C5" s="154" t="s">
        <v>55</v>
      </c>
      <c r="D5" s="155" t="s">
        <v>56</v>
      </c>
      <c r="E5" s="26" t="s">
        <v>50</v>
      </c>
      <c r="F5" s="156">
        <v>500</v>
      </c>
      <c r="G5" s="157">
        <v>1</v>
      </c>
      <c r="H5" s="158">
        <f t="shared" si="0"/>
        <v>500</v>
      </c>
      <c r="I5" s="26" t="s">
        <v>50</v>
      </c>
      <c r="J5" s="156">
        <v>500</v>
      </c>
      <c r="K5" s="157">
        <v>1</v>
      </c>
      <c r="L5" s="158">
        <f t="shared" si="1"/>
        <v>500</v>
      </c>
      <c r="M5" s="155"/>
    </row>
    <row r="6" s="148" customFormat="1" ht="44" customHeight="1" spans="1:13">
      <c r="A6" s="167" t="s">
        <v>51</v>
      </c>
      <c r="B6" s="160" t="s">
        <v>57</v>
      </c>
      <c r="C6" s="160" t="s">
        <v>58</v>
      </c>
      <c r="D6" s="161" t="s">
        <v>56</v>
      </c>
      <c r="E6" s="162" t="s">
        <v>50</v>
      </c>
      <c r="F6" s="163">
        <v>200</v>
      </c>
      <c r="G6" s="164">
        <v>4</v>
      </c>
      <c r="H6" s="165">
        <f t="shared" si="0"/>
        <v>800</v>
      </c>
      <c r="I6" s="162" t="s">
        <v>50</v>
      </c>
      <c r="J6" s="163">
        <v>200</v>
      </c>
      <c r="K6" s="164">
        <v>0</v>
      </c>
      <c r="L6" s="165">
        <f t="shared" si="1"/>
        <v>0</v>
      </c>
      <c r="M6" s="155" t="s">
        <v>39</v>
      </c>
    </row>
    <row r="7" s="148" customFormat="1" ht="44" customHeight="1" spans="1:13">
      <c r="A7" s="166" t="s">
        <v>59</v>
      </c>
      <c r="B7" s="154" t="s">
        <v>60</v>
      </c>
      <c r="C7" s="154" t="s">
        <v>61</v>
      </c>
      <c r="D7" s="155" t="s">
        <v>56</v>
      </c>
      <c r="E7" s="26" t="s">
        <v>62</v>
      </c>
      <c r="F7" s="156">
        <v>5000</v>
      </c>
      <c r="G7" s="157">
        <v>1</v>
      </c>
      <c r="H7" s="158">
        <f t="shared" si="0"/>
        <v>5000</v>
      </c>
      <c r="I7" s="26" t="s">
        <v>62</v>
      </c>
      <c r="J7" s="156">
        <v>5000</v>
      </c>
      <c r="K7" s="157">
        <v>1</v>
      </c>
      <c r="L7" s="158">
        <f t="shared" si="1"/>
        <v>5000</v>
      </c>
      <c r="M7" s="170"/>
    </row>
    <row r="8" s="149" customFormat="1" ht="44" customHeight="1" spans="1:13">
      <c r="A8" s="49" t="s">
        <v>63</v>
      </c>
      <c r="B8" s="50"/>
      <c r="C8" s="50"/>
      <c r="D8" s="50"/>
      <c r="E8" s="50"/>
      <c r="F8" s="50"/>
      <c r="G8" s="50"/>
      <c r="H8" s="53">
        <f>SUM(H3:H7)</f>
        <v>7700</v>
      </c>
      <c r="I8" s="171" t="s">
        <v>44</v>
      </c>
      <c r="J8" s="172"/>
      <c r="K8" s="173"/>
      <c r="L8" s="67">
        <f>SUM(L3:L7)</f>
        <v>6500</v>
      </c>
      <c r="M8" s="174"/>
    </row>
    <row r="10" customHeight="1" spans="3:3">
      <c r="C10" s="145"/>
    </row>
  </sheetData>
  <mergeCells count="4">
    <mergeCell ref="B1:H1"/>
    <mergeCell ref="I1:L1"/>
    <mergeCell ref="A8:G8"/>
    <mergeCell ref="I8:K8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zoomScale="85" zoomScaleNormal="85" workbookViewId="0">
      <pane ySplit="2" topLeftCell="A33" activePane="bottomLeft" state="frozen"/>
      <selection/>
      <selection pane="bottomLeft" activeCell="M55" sqref="M55"/>
    </sheetView>
  </sheetViews>
  <sheetFormatPr defaultColWidth="9" defaultRowHeight="20" customHeight="1"/>
  <cols>
    <col min="1" max="1" width="18.3333333333333" style="73" customWidth="1"/>
    <col min="2" max="2" width="22" style="2" customWidth="1"/>
    <col min="3" max="3" width="54.5" style="2" customWidth="1"/>
    <col min="4" max="4" width="9" style="2" customWidth="1"/>
    <col min="5" max="5" width="8.16666666666667" style="2" customWidth="1"/>
    <col min="6" max="6" width="11.6666666666667" style="73" customWidth="1"/>
    <col min="7" max="7" width="9.33333333333333" style="73" customWidth="1"/>
    <col min="8" max="12" width="11.8333333333333" style="73" customWidth="1"/>
    <col min="13" max="13" width="18" style="2" customWidth="1"/>
    <col min="14" max="16384" width="9" style="2"/>
  </cols>
  <sheetData>
    <row r="1" s="1" customFormat="1" customHeight="1" spans="1:12">
      <c r="A1" s="11" t="s">
        <v>17</v>
      </c>
      <c r="B1" s="11"/>
      <c r="C1" s="11"/>
      <c r="D1" s="11"/>
      <c r="E1" s="11"/>
      <c r="F1" s="11"/>
      <c r="G1" s="11"/>
      <c r="H1" s="11"/>
      <c r="I1" s="54" t="s">
        <v>18</v>
      </c>
      <c r="J1" s="54"/>
      <c r="K1" s="54"/>
      <c r="L1" s="54"/>
    </row>
    <row r="2" ht="36" customHeight="1" spans="1:13">
      <c r="A2" s="74" t="s">
        <v>19</v>
      </c>
      <c r="B2" s="75" t="s">
        <v>20</v>
      </c>
      <c r="C2" s="76" t="s">
        <v>22</v>
      </c>
      <c r="D2" s="76" t="s">
        <v>45</v>
      </c>
      <c r="E2" s="76" t="s">
        <v>23</v>
      </c>
      <c r="F2" s="76" t="s">
        <v>24</v>
      </c>
      <c r="G2" s="77" t="s">
        <v>25</v>
      </c>
      <c r="H2" s="77" t="s">
        <v>26</v>
      </c>
      <c r="I2" s="131" t="s">
        <v>23</v>
      </c>
      <c r="J2" s="131" t="s">
        <v>24</v>
      </c>
      <c r="K2" s="132" t="s">
        <v>25</v>
      </c>
      <c r="L2" s="132" t="s">
        <v>26</v>
      </c>
      <c r="M2" s="133" t="s">
        <v>27</v>
      </c>
    </row>
    <row r="3" s="69" customFormat="1" customHeight="1" spans="1:13">
      <c r="A3" s="78" t="s">
        <v>64</v>
      </c>
      <c r="B3" s="79" t="s">
        <v>65</v>
      </c>
      <c r="C3" s="79" t="s">
        <v>66</v>
      </c>
      <c r="D3" s="80" t="s">
        <v>56</v>
      </c>
      <c r="E3" s="80" t="s">
        <v>67</v>
      </c>
      <c r="F3" s="81">
        <v>320</v>
      </c>
      <c r="G3" s="80">
        <v>18</v>
      </c>
      <c r="H3" s="82">
        <f>G3*F3</f>
        <v>5760</v>
      </c>
      <c r="I3" s="80" t="s">
        <v>67</v>
      </c>
      <c r="J3" s="81">
        <v>320</v>
      </c>
      <c r="K3" s="80">
        <v>18</v>
      </c>
      <c r="L3" s="82">
        <f>K3*J3</f>
        <v>5760</v>
      </c>
      <c r="M3" s="134"/>
    </row>
    <row r="4" s="69" customFormat="1" customHeight="1" spans="1:13">
      <c r="A4" s="83"/>
      <c r="B4" s="84" t="s">
        <v>68</v>
      </c>
      <c r="C4" s="84" t="s">
        <v>69</v>
      </c>
      <c r="D4" s="85" t="s">
        <v>56</v>
      </c>
      <c r="E4" s="85" t="s">
        <v>50</v>
      </c>
      <c r="F4" s="86">
        <v>3500</v>
      </c>
      <c r="G4" s="85">
        <v>1</v>
      </c>
      <c r="H4" s="87">
        <f>G4*F4</f>
        <v>3500</v>
      </c>
      <c r="I4" s="85" t="s">
        <v>50</v>
      </c>
      <c r="J4" s="86">
        <v>3500</v>
      </c>
      <c r="K4" s="85">
        <v>0</v>
      </c>
      <c r="L4" s="87">
        <f t="shared" ref="L4:L16" si="0">K4*J4</f>
        <v>0</v>
      </c>
      <c r="M4" s="135" t="s">
        <v>39</v>
      </c>
    </row>
    <row r="5" s="69" customFormat="1" customHeight="1" spans="1:13">
      <c r="A5" s="83"/>
      <c r="B5" s="84" t="s">
        <v>70</v>
      </c>
      <c r="C5" s="84" t="s">
        <v>71</v>
      </c>
      <c r="D5" s="85" t="s">
        <v>56</v>
      </c>
      <c r="E5" s="85" t="s">
        <v>50</v>
      </c>
      <c r="F5" s="86">
        <v>50</v>
      </c>
      <c r="G5" s="85">
        <v>50</v>
      </c>
      <c r="H5" s="87">
        <f>G5*F5</f>
        <v>2500</v>
      </c>
      <c r="I5" s="85" t="s">
        <v>50</v>
      </c>
      <c r="J5" s="86">
        <v>50</v>
      </c>
      <c r="K5" s="85">
        <v>30</v>
      </c>
      <c r="L5" s="87">
        <f t="shared" si="0"/>
        <v>1500</v>
      </c>
      <c r="M5" s="135" t="s">
        <v>72</v>
      </c>
    </row>
    <row r="6" s="69" customFormat="1" ht="40" customHeight="1" spans="1:13">
      <c r="A6" s="18" t="s">
        <v>73</v>
      </c>
      <c r="B6" s="88" t="s">
        <v>73</v>
      </c>
      <c r="C6" s="89" t="s">
        <v>74</v>
      </c>
      <c r="D6" s="90" t="s">
        <v>56</v>
      </c>
      <c r="E6" s="90" t="s">
        <v>67</v>
      </c>
      <c r="F6" s="91">
        <v>550</v>
      </c>
      <c r="G6" s="90">
        <v>15</v>
      </c>
      <c r="H6" s="92">
        <f t="shared" ref="H6:H9" si="1">G6*F6</f>
        <v>8250</v>
      </c>
      <c r="I6" s="90" t="s">
        <v>67</v>
      </c>
      <c r="J6" s="91">
        <v>550</v>
      </c>
      <c r="K6" s="90">
        <v>15</v>
      </c>
      <c r="L6" s="92">
        <f t="shared" si="0"/>
        <v>8250</v>
      </c>
      <c r="M6" s="136"/>
    </row>
    <row r="7" s="69" customFormat="1" ht="30" customHeight="1" spans="1:13">
      <c r="A7" s="18"/>
      <c r="B7" s="88" t="s">
        <v>75</v>
      </c>
      <c r="C7" s="89" t="s">
        <v>76</v>
      </c>
      <c r="D7" s="90" t="s">
        <v>56</v>
      </c>
      <c r="E7" s="90" t="s">
        <v>77</v>
      </c>
      <c r="F7" s="91">
        <v>4500</v>
      </c>
      <c r="G7" s="90">
        <v>1</v>
      </c>
      <c r="H7" s="92">
        <f t="shared" si="1"/>
        <v>4500</v>
      </c>
      <c r="I7" s="90" t="s">
        <v>50</v>
      </c>
      <c r="J7" s="91">
        <v>4500</v>
      </c>
      <c r="K7" s="90">
        <v>1</v>
      </c>
      <c r="L7" s="92">
        <f t="shared" si="0"/>
        <v>4500</v>
      </c>
      <c r="M7" s="136"/>
    </row>
    <row r="8" s="69" customFormat="1" ht="29" customHeight="1" spans="1:13">
      <c r="A8" s="18" t="s">
        <v>78</v>
      </c>
      <c r="B8" s="93" t="s">
        <v>79</v>
      </c>
      <c r="C8" s="79" t="s">
        <v>80</v>
      </c>
      <c r="D8" s="80" t="s">
        <v>56</v>
      </c>
      <c r="E8" s="80" t="s">
        <v>77</v>
      </c>
      <c r="F8" s="81">
        <v>8000</v>
      </c>
      <c r="G8" s="80">
        <v>1</v>
      </c>
      <c r="H8" s="82">
        <f t="shared" si="1"/>
        <v>8000</v>
      </c>
      <c r="I8" s="80" t="s">
        <v>77</v>
      </c>
      <c r="J8" s="81">
        <v>8000</v>
      </c>
      <c r="K8" s="80">
        <v>1</v>
      </c>
      <c r="L8" s="82">
        <f t="shared" si="0"/>
        <v>8000</v>
      </c>
      <c r="M8" s="134"/>
    </row>
    <row r="9" s="69" customFormat="1" ht="29" customHeight="1" spans="1:13">
      <c r="A9" s="18"/>
      <c r="B9" s="93" t="s">
        <v>79</v>
      </c>
      <c r="C9" s="79" t="s">
        <v>81</v>
      </c>
      <c r="D9" s="80" t="s">
        <v>56</v>
      </c>
      <c r="E9" s="80" t="s">
        <v>77</v>
      </c>
      <c r="F9" s="81">
        <v>2000</v>
      </c>
      <c r="G9" s="80">
        <v>1</v>
      </c>
      <c r="H9" s="82">
        <f t="shared" si="1"/>
        <v>2000</v>
      </c>
      <c r="I9" s="80" t="s">
        <v>77</v>
      </c>
      <c r="J9" s="81">
        <v>2000</v>
      </c>
      <c r="K9" s="80">
        <v>1</v>
      </c>
      <c r="L9" s="82">
        <f t="shared" si="0"/>
        <v>2000</v>
      </c>
      <c r="M9" s="134"/>
    </row>
    <row r="10" s="70" customFormat="1" ht="37" customHeight="1" spans="1:13">
      <c r="A10" s="94" t="s">
        <v>82</v>
      </c>
      <c r="B10" s="79" t="s">
        <v>83</v>
      </c>
      <c r="C10" s="79" t="s">
        <v>84</v>
      </c>
      <c r="D10" s="95" t="s">
        <v>56</v>
      </c>
      <c r="E10" s="95" t="s">
        <v>77</v>
      </c>
      <c r="F10" s="81">
        <v>12000</v>
      </c>
      <c r="G10" s="80">
        <v>1</v>
      </c>
      <c r="H10" s="82">
        <f t="shared" ref="H10:H16" si="2">G10*F10</f>
        <v>12000</v>
      </c>
      <c r="I10" s="95" t="s">
        <v>77</v>
      </c>
      <c r="J10" s="81">
        <v>12000</v>
      </c>
      <c r="K10" s="80">
        <v>1</v>
      </c>
      <c r="L10" s="82">
        <f t="shared" si="0"/>
        <v>12000</v>
      </c>
      <c r="M10" s="137"/>
    </row>
    <row r="11" s="70" customFormat="1" ht="36" customHeight="1" spans="1:13">
      <c r="A11" s="96"/>
      <c r="B11" s="79" t="s">
        <v>68</v>
      </c>
      <c r="C11" s="79" t="s">
        <v>69</v>
      </c>
      <c r="D11" s="95" t="s">
        <v>56</v>
      </c>
      <c r="E11" s="95" t="s">
        <v>50</v>
      </c>
      <c r="F11" s="81">
        <v>2500</v>
      </c>
      <c r="G11" s="80">
        <v>1</v>
      </c>
      <c r="H11" s="82">
        <f t="shared" si="2"/>
        <v>2500</v>
      </c>
      <c r="I11" s="95" t="s">
        <v>50</v>
      </c>
      <c r="J11" s="81">
        <v>2500</v>
      </c>
      <c r="K11" s="80">
        <v>1</v>
      </c>
      <c r="L11" s="82">
        <f t="shared" si="0"/>
        <v>2500</v>
      </c>
      <c r="M11" s="137"/>
    </row>
    <row r="12" s="69" customFormat="1" ht="28" customHeight="1" spans="1:13">
      <c r="A12" s="78" t="s">
        <v>85</v>
      </c>
      <c r="B12" s="97" t="s">
        <v>86</v>
      </c>
      <c r="C12" s="79" t="s">
        <v>87</v>
      </c>
      <c r="D12" s="80" t="s">
        <v>56</v>
      </c>
      <c r="E12" s="80" t="s">
        <v>67</v>
      </c>
      <c r="F12" s="81">
        <v>350</v>
      </c>
      <c r="G12" s="80">
        <v>196</v>
      </c>
      <c r="H12" s="82">
        <f t="shared" si="2"/>
        <v>68600</v>
      </c>
      <c r="I12" s="80" t="s">
        <v>67</v>
      </c>
      <c r="J12" s="81">
        <v>350</v>
      </c>
      <c r="K12" s="80">
        <v>196</v>
      </c>
      <c r="L12" s="82">
        <f t="shared" si="0"/>
        <v>68600</v>
      </c>
      <c r="M12" s="134"/>
    </row>
    <row r="13" s="69" customFormat="1" ht="28" customHeight="1" spans="1:13">
      <c r="A13" s="83"/>
      <c r="B13" s="97" t="s">
        <v>88</v>
      </c>
      <c r="C13" s="98" t="s">
        <v>89</v>
      </c>
      <c r="D13" s="80" t="s">
        <v>56</v>
      </c>
      <c r="E13" s="80" t="s">
        <v>77</v>
      </c>
      <c r="F13" s="81">
        <v>2500</v>
      </c>
      <c r="G13" s="80">
        <v>1</v>
      </c>
      <c r="H13" s="82">
        <f t="shared" si="2"/>
        <v>2500</v>
      </c>
      <c r="I13" s="80" t="s">
        <v>77</v>
      </c>
      <c r="J13" s="81">
        <v>2500</v>
      </c>
      <c r="K13" s="80">
        <v>1</v>
      </c>
      <c r="L13" s="82">
        <f t="shared" si="0"/>
        <v>2500</v>
      </c>
      <c r="M13" s="134"/>
    </row>
    <row r="14" s="69" customFormat="1" ht="28" customHeight="1" spans="1:13">
      <c r="A14" s="83"/>
      <c r="B14" s="97" t="s">
        <v>90</v>
      </c>
      <c r="C14" s="98" t="s">
        <v>91</v>
      </c>
      <c r="D14" s="80" t="s">
        <v>56</v>
      </c>
      <c r="E14" s="80" t="s">
        <v>67</v>
      </c>
      <c r="F14" s="81">
        <v>50</v>
      </c>
      <c r="G14" s="80">
        <v>200</v>
      </c>
      <c r="H14" s="82">
        <f t="shared" si="2"/>
        <v>10000</v>
      </c>
      <c r="I14" s="80" t="s">
        <v>67</v>
      </c>
      <c r="J14" s="81">
        <v>50</v>
      </c>
      <c r="K14" s="80">
        <v>200</v>
      </c>
      <c r="L14" s="82">
        <f t="shared" si="0"/>
        <v>10000</v>
      </c>
      <c r="M14" s="134"/>
    </row>
    <row r="15" s="69" customFormat="1" ht="28" customHeight="1" spans="1:13">
      <c r="A15" s="83"/>
      <c r="B15" s="89" t="s">
        <v>92</v>
      </c>
      <c r="C15" s="89" t="s">
        <v>93</v>
      </c>
      <c r="D15" s="90" t="s">
        <v>56</v>
      </c>
      <c r="E15" s="90" t="s">
        <v>77</v>
      </c>
      <c r="F15" s="91">
        <v>3500</v>
      </c>
      <c r="G15" s="90">
        <v>1</v>
      </c>
      <c r="H15" s="92">
        <f t="shared" si="2"/>
        <v>3500</v>
      </c>
      <c r="I15" s="90" t="s">
        <v>77</v>
      </c>
      <c r="J15" s="91">
        <v>3500</v>
      </c>
      <c r="K15" s="90">
        <v>1</v>
      </c>
      <c r="L15" s="92">
        <f t="shared" si="0"/>
        <v>3500</v>
      </c>
      <c r="M15" s="134"/>
    </row>
    <row r="16" s="69" customFormat="1" ht="28" customHeight="1" spans="1:13">
      <c r="A16" s="83"/>
      <c r="B16" s="84" t="s">
        <v>94</v>
      </c>
      <c r="C16" s="84" t="s">
        <v>95</v>
      </c>
      <c r="D16" s="85" t="s">
        <v>56</v>
      </c>
      <c r="E16" s="85" t="s">
        <v>77</v>
      </c>
      <c r="F16" s="86">
        <v>7500</v>
      </c>
      <c r="G16" s="85">
        <v>1</v>
      </c>
      <c r="H16" s="87">
        <f t="shared" si="2"/>
        <v>7500</v>
      </c>
      <c r="I16" s="85" t="s">
        <v>77</v>
      </c>
      <c r="J16" s="86">
        <v>7500</v>
      </c>
      <c r="K16" s="85">
        <v>0</v>
      </c>
      <c r="L16" s="87">
        <f t="shared" si="0"/>
        <v>0</v>
      </c>
      <c r="M16" s="135" t="s">
        <v>39</v>
      </c>
    </row>
    <row r="17" s="69" customFormat="1" customHeight="1" spans="1:13">
      <c r="A17" s="99" t="s">
        <v>96</v>
      </c>
      <c r="B17" s="100" t="s">
        <v>97</v>
      </c>
      <c r="C17" s="79" t="s">
        <v>98</v>
      </c>
      <c r="D17" s="80" t="s">
        <v>56</v>
      </c>
      <c r="E17" s="80" t="s">
        <v>99</v>
      </c>
      <c r="F17" s="81">
        <v>5000</v>
      </c>
      <c r="G17" s="80">
        <v>4</v>
      </c>
      <c r="H17" s="82">
        <f t="shared" ref="H17:H25" si="3">G17*F17</f>
        <v>20000</v>
      </c>
      <c r="I17" s="80" t="s">
        <v>99</v>
      </c>
      <c r="J17" s="81">
        <v>5000</v>
      </c>
      <c r="K17" s="80">
        <v>4</v>
      </c>
      <c r="L17" s="82">
        <f t="shared" ref="L17:L63" si="4">K17*J17</f>
        <v>20000</v>
      </c>
      <c r="M17" s="134"/>
    </row>
    <row r="18" s="69" customFormat="1" customHeight="1" spans="1:13">
      <c r="A18" s="101"/>
      <c r="B18" s="100" t="s">
        <v>100</v>
      </c>
      <c r="C18" s="79" t="s">
        <v>101</v>
      </c>
      <c r="D18" s="80" t="s">
        <v>56</v>
      </c>
      <c r="E18" s="80" t="s">
        <v>102</v>
      </c>
      <c r="F18" s="81">
        <v>300</v>
      </c>
      <c r="G18" s="80">
        <v>75</v>
      </c>
      <c r="H18" s="82">
        <f t="shared" si="3"/>
        <v>22500</v>
      </c>
      <c r="I18" s="80" t="s">
        <v>102</v>
      </c>
      <c r="J18" s="81">
        <v>300</v>
      </c>
      <c r="K18" s="80">
        <v>75</v>
      </c>
      <c r="L18" s="82">
        <f t="shared" si="4"/>
        <v>22500</v>
      </c>
      <c r="M18" s="138"/>
    </row>
    <row r="19" s="69" customFormat="1" customHeight="1" spans="1:13">
      <c r="A19" s="101"/>
      <c r="B19" s="102" t="s">
        <v>103</v>
      </c>
      <c r="C19" s="79" t="s">
        <v>101</v>
      </c>
      <c r="D19" s="80" t="s">
        <v>56</v>
      </c>
      <c r="E19" s="80" t="s">
        <v>102</v>
      </c>
      <c r="F19" s="81">
        <v>200</v>
      </c>
      <c r="G19" s="80">
        <v>75</v>
      </c>
      <c r="H19" s="82">
        <f t="shared" si="3"/>
        <v>15000</v>
      </c>
      <c r="I19" s="80" t="s">
        <v>102</v>
      </c>
      <c r="J19" s="81">
        <v>200</v>
      </c>
      <c r="K19" s="80">
        <v>75</v>
      </c>
      <c r="L19" s="82">
        <f t="shared" si="4"/>
        <v>15000</v>
      </c>
      <c r="M19" s="138"/>
    </row>
    <row r="20" s="69" customFormat="1" customHeight="1" spans="1:13">
      <c r="A20" s="101"/>
      <c r="B20" s="102" t="s">
        <v>104</v>
      </c>
      <c r="C20" s="79"/>
      <c r="D20" s="80" t="s">
        <v>56</v>
      </c>
      <c r="E20" s="80" t="s">
        <v>102</v>
      </c>
      <c r="F20" s="81">
        <v>3000</v>
      </c>
      <c r="G20" s="80">
        <v>1</v>
      </c>
      <c r="H20" s="82">
        <f t="shared" si="3"/>
        <v>3000</v>
      </c>
      <c r="I20" s="80" t="s">
        <v>102</v>
      </c>
      <c r="J20" s="81">
        <v>3000</v>
      </c>
      <c r="K20" s="80">
        <v>1</v>
      </c>
      <c r="L20" s="82">
        <f t="shared" si="4"/>
        <v>3000</v>
      </c>
      <c r="M20" s="134"/>
    </row>
    <row r="21" s="69" customFormat="1" customHeight="1" spans="1:13">
      <c r="A21" s="101"/>
      <c r="B21" s="102" t="s">
        <v>105</v>
      </c>
      <c r="C21" s="79"/>
      <c r="D21" s="80" t="s">
        <v>56</v>
      </c>
      <c r="E21" s="80" t="s">
        <v>102</v>
      </c>
      <c r="F21" s="81">
        <v>3000</v>
      </c>
      <c r="G21" s="80">
        <v>1</v>
      </c>
      <c r="H21" s="82">
        <f t="shared" si="3"/>
        <v>3000</v>
      </c>
      <c r="I21" s="80" t="s">
        <v>102</v>
      </c>
      <c r="J21" s="81">
        <v>3000</v>
      </c>
      <c r="K21" s="80">
        <v>1</v>
      </c>
      <c r="L21" s="82">
        <f t="shared" si="4"/>
        <v>3000</v>
      </c>
      <c r="M21" s="134"/>
    </row>
    <row r="22" s="69" customFormat="1" customHeight="1" spans="1:13">
      <c r="A22" s="101"/>
      <c r="B22" s="102" t="s">
        <v>106</v>
      </c>
      <c r="C22" s="79" t="s">
        <v>107</v>
      </c>
      <c r="D22" s="80" t="s">
        <v>56</v>
      </c>
      <c r="E22" s="80" t="s">
        <v>108</v>
      </c>
      <c r="F22" s="81">
        <v>3000</v>
      </c>
      <c r="G22" s="80">
        <v>1</v>
      </c>
      <c r="H22" s="82">
        <f t="shared" si="3"/>
        <v>3000</v>
      </c>
      <c r="I22" s="80" t="s">
        <v>108</v>
      </c>
      <c r="J22" s="81">
        <v>3000</v>
      </c>
      <c r="K22" s="80">
        <v>1</v>
      </c>
      <c r="L22" s="82">
        <f t="shared" si="4"/>
        <v>3000</v>
      </c>
      <c r="M22" s="134"/>
    </row>
    <row r="23" s="69" customFormat="1" customHeight="1" spans="1:13">
      <c r="A23" s="103"/>
      <c r="B23" s="102" t="s">
        <v>109</v>
      </c>
      <c r="C23" s="79" t="s">
        <v>107</v>
      </c>
      <c r="D23" s="80" t="s">
        <v>56</v>
      </c>
      <c r="E23" s="80" t="s">
        <v>110</v>
      </c>
      <c r="F23" s="81">
        <v>3000</v>
      </c>
      <c r="G23" s="80">
        <v>2</v>
      </c>
      <c r="H23" s="82">
        <f t="shared" si="3"/>
        <v>6000</v>
      </c>
      <c r="I23" s="80" t="s">
        <v>110</v>
      </c>
      <c r="J23" s="81">
        <v>3000</v>
      </c>
      <c r="K23" s="80">
        <v>2</v>
      </c>
      <c r="L23" s="82">
        <f t="shared" si="4"/>
        <v>6000</v>
      </c>
      <c r="M23" s="134"/>
    </row>
    <row r="24" s="70" customFormat="1" customHeight="1" spans="1:13">
      <c r="A24" s="104" t="s">
        <v>111</v>
      </c>
      <c r="B24" s="105" t="s">
        <v>112</v>
      </c>
      <c r="C24" s="106" t="s">
        <v>113</v>
      </c>
      <c r="D24" s="80" t="s">
        <v>56</v>
      </c>
      <c r="E24" s="107" t="s">
        <v>67</v>
      </c>
      <c r="F24" s="81">
        <v>450</v>
      </c>
      <c r="G24" s="108">
        <v>112</v>
      </c>
      <c r="H24" s="109">
        <f t="shared" si="3"/>
        <v>50400</v>
      </c>
      <c r="I24" s="107" t="s">
        <v>67</v>
      </c>
      <c r="J24" s="81">
        <v>450</v>
      </c>
      <c r="K24" s="108">
        <v>112</v>
      </c>
      <c r="L24" s="82">
        <f t="shared" si="4"/>
        <v>50400</v>
      </c>
      <c r="M24" s="137"/>
    </row>
    <row r="25" s="69" customFormat="1" customHeight="1" spans="1:13">
      <c r="A25" s="110" t="s">
        <v>111</v>
      </c>
      <c r="B25" s="105" t="s">
        <v>112</v>
      </c>
      <c r="C25" s="97" t="s">
        <v>114</v>
      </c>
      <c r="D25" s="80" t="s">
        <v>56</v>
      </c>
      <c r="E25" s="111" t="s">
        <v>115</v>
      </c>
      <c r="F25" s="81">
        <v>800</v>
      </c>
      <c r="G25" s="108">
        <v>4</v>
      </c>
      <c r="H25" s="109">
        <f t="shared" si="3"/>
        <v>3200</v>
      </c>
      <c r="I25" s="111" t="s">
        <v>115</v>
      </c>
      <c r="J25" s="81">
        <v>800</v>
      </c>
      <c r="K25" s="108">
        <v>4</v>
      </c>
      <c r="L25" s="82">
        <f t="shared" si="4"/>
        <v>3200</v>
      </c>
      <c r="M25" s="134"/>
    </row>
    <row r="26" s="69" customFormat="1" customHeight="1" spans="1:13">
      <c r="A26" s="110" t="s">
        <v>111</v>
      </c>
      <c r="B26" s="105" t="s">
        <v>112</v>
      </c>
      <c r="C26" s="97" t="s">
        <v>116</v>
      </c>
      <c r="D26" s="80" t="s">
        <v>56</v>
      </c>
      <c r="E26" s="111" t="s">
        <v>115</v>
      </c>
      <c r="F26" s="81">
        <v>8000</v>
      </c>
      <c r="G26" s="108">
        <v>2</v>
      </c>
      <c r="H26" s="109">
        <f t="shared" ref="H26:H63" si="5">G26*F26</f>
        <v>16000</v>
      </c>
      <c r="I26" s="111" t="s">
        <v>115</v>
      </c>
      <c r="J26" s="81">
        <v>8000</v>
      </c>
      <c r="K26" s="108">
        <v>2</v>
      </c>
      <c r="L26" s="82">
        <f t="shared" si="4"/>
        <v>16000</v>
      </c>
      <c r="M26" s="134"/>
    </row>
    <row r="27" s="69" customFormat="1" customHeight="1" spans="1:13">
      <c r="A27" s="110" t="s">
        <v>111</v>
      </c>
      <c r="B27" s="105" t="s">
        <v>112</v>
      </c>
      <c r="C27" s="112" t="s">
        <v>117</v>
      </c>
      <c r="D27" s="80" t="s">
        <v>56</v>
      </c>
      <c r="E27" s="113" t="s">
        <v>62</v>
      </c>
      <c r="F27" s="81">
        <v>8000</v>
      </c>
      <c r="G27" s="108">
        <v>1</v>
      </c>
      <c r="H27" s="109">
        <f t="shared" si="5"/>
        <v>8000</v>
      </c>
      <c r="I27" s="113" t="s">
        <v>62</v>
      </c>
      <c r="J27" s="81">
        <v>8000</v>
      </c>
      <c r="K27" s="108">
        <v>1</v>
      </c>
      <c r="L27" s="82">
        <f t="shared" si="4"/>
        <v>8000</v>
      </c>
      <c r="M27" s="134"/>
    </row>
    <row r="28" s="69" customFormat="1" customHeight="1" spans="1:13">
      <c r="A28" s="104" t="s">
        <v>111</v>
      </c>
      <c r="B28" s="105" t="s">
        <v>112</v>
      </c>
      <c r="C28" s="114" t="s">
        <v>118</v>
      </c>
      <c r="D28" s="80" t="s">
        <v>56</v>
      </c>
      <c r="E28" s="107" t="s">
        <v>50</v>
      </c>
      <c r="F28" s="81">
        <v>800</v>
      </c>
      <c r="G28" s="108">
        <v>6</v>
      </c>
      <c r="H28" s="109">
        <f t="shared" si="5"/>
        <v>4800</v>
      </c>
      <c r="I28" s="107" t="s">
        <v>50</v>
      </c>
      <c r="J28" s="81">
        <v>800</v>
      </c>
      <c r="K28" s="108">
        <v>6</v>
      </c>
      <c r="L28" s="82">
        <f t="shared" si="4"/>
        <v>4800</v>
      </c>
      <c r="M28" s="134"/>
    </row>
    <row r="29" s="69" customFormat="1" customHeight="1" spans="1:13">
      <c r="A29" s="104" t="s">
        <v>111</v>
      </c>
      <c r="B29" s="105" t="s">
        <v>112</v>
      </c>
      <c r="C29" s="114" t="s">
        <v>119</v>
      </c>
      <c r="D29" s="80" t="s">
        <v>56</v>
      </c>
      <c r="E29" s="107" t="s">
        <v>77</v>
      </c>
      <c r="F29" s="81">
        <v>500</v>
      </c>
      <c r="G29" s="108">
        <v>6</v>
      </c>
      <c r="H29" s="109">
        <f t="shared" si="5"/>
        <v>3000</v>
      </c>
      <c r="I29" s="107" t="s">
        <v>77</v>
      </c>
      <c r="J29" s="81">
        <v>500</v>
      </c>
      <c r="K29" s="108">
        <v>6</v>
      </c>
      <c r="L29" s="82">
        <f t="shared" si="4"/>
        <v>3000</v>
      </c>
      <c r="M29" s="134"/>
    </row>
    <row r="30" s="69" customFormat="1" customHeight="1" spans="1:13">
      <c r="A30" s="104" t="s">
        <v>111</v>
      </c>
      <c r="B30" s="105" t="s">
        <v>112</v>
      </c>
      <c r="C30" s="114" t="s">
        <v>120</v>
      </c>
      <c r="D30" s="80" t="s">
        <v>56</v>
      </c>
      <c r="E30" s="107" t="s">
        <v>115</v>
      </c>
      <c r="F30" s="81">
        <v>600</v>
      </c>
      <c r="G30" s="108">
        <v>2</v>
      </c>
      <c r="H30" s="109">
        <f t="shared" si="5"/>
        <v>1200</v>
      </c>
      <c r="I30" s="107" t="s">
        <v>115</v>
      </c>
      <c r="J30" s="81">
        <v>600</v>
      </c>
      <c r="K30" s="108">
        <v>2</v>
      </c>
      <c r="L30" s="82">
        <f t="shared" si="4"/>
        <v>1200</v>
      </c>
      <c r="M30" s="134"/>
    </row>
    <row r="31" s="69" customFormat="1" customHeight="1" spans="1:13">
      <c r="A31" s="110" t="s">
        <v>111</v>
      </c>
      <c r="B31" s="105" t="s">
        <v>112</v>
      </c>
      <c r="C31" s="115" t="s">
        <v>121</v>
      </c>
      <c r="D31" s="80" t="s">
        <v>56</v>
      </c>
      <c r="E31" s="111" t="s">
        <v>115</v>
      </c>
      <c r="F31" s="81">
        <v>800</v>
      </c>
      <c r="G31" s="108">
        <v>2</v>
      </c>
      <c r="H31" s="109">
        <f t="shared" si="5"/>
        <v>1600</v>
      </c>
      <c r="I31" s="111" t="s">
        <v>115</v>
      </c>
      <c r="J31" s="81">
        <v>800</v>
      </c>
      <c r="K31" s="108">
        <v>2</v>
      </c>
      <c r="L31" s="82">
        <f t="shared" si="4"/>
        <v>1600</v>
      </c>
      <c r="M31" s="134"/>
    </row>
    <row r="32" s="71" customFormat="1" customHeight="1" spans="1:13">
      <c r="A32" s="104" t="s">
        <v>111</v>
      </c>
      <c r="B32" s="105" t="s">
        <v>112</v>
      </c>
      <c r="C32" s="114" t="s">
        <v>122</v>
      </c>
      <c r="D32" s="90" t="s">
        <v>56</v>
      </c>
      <c r="E32" s="107" t="s">
        <v>115</v>
      </c>
      <c r="F32" s="91">
        <v>700</v>
      </c>
      <c r="G32" s="108">
        <v>2</v>
      </c>
      <c r="H32" s="116">
        <f t="shared" si="5"/>
        <v>1400</v>
      </c>
      <c r="I32" s="107" t="s">
        <v>115</v>
      </c>
      <c r="J32" s="91">
        <v>700</v>
      </c>
      <c r="K32" s="108">
        <v>2</v>
      </c>
      <c r="L32" s="116">
        <f t="shared" si="4"/>
        <v>1400</v>
      </c>
      <c r="M32" s="139"/>
    </row>
    <row r="33" s="69" customFormat="1" customHeight="1" spans="1:13">
      <c r="A33" s="104" t="s">
        <v>111</v>
      </c>
      <c r="B33" s="105" t="s">
        <v>112</v>
      </c>
      <c r="C33" s="114" t="s">
        <v>123</v>
      </c>
      <c r="D33" s="80" t="s">
        <v>56</v>
      </c>
      <c r="E33" s="107" t="s">
        <v>115</v>
      </c>
      <c r="F33" s="81">
        <v>500</v>
      </c>
      <c r="G33" s="108">
        <v>4</v>
      </c>
      <c r="H33" s="109">
        <f t="shared" si="5"/>
        <v>2000</v>
      </c>
      <c r="I33" s="107" t="s">
        <v>115</v>
      </c>
      <c r="J33" s="81">
        <v>500</v>
      </c>
      <c r="K33" s="108">
        <v>4</v>
      </c>
      <c r="L33" s="82">
        <f t="shared" si="4"/>
        <v>2000</v>
      </c>
      <c r="M33" s="134"/>
    </row>
    <row r="34" s="69" customFormat="1" customHeight="1" spans="1:13">
      <c r="A34" s="104" t="s">
        <v>111</v>
      </c>
      <c r="B34" s="105" t="s">
        <v>112</v>
      </c>
      <c r="C34" s="115" t="s">
        <v>124</v>
      </c>
      <c r="D34" s="80" t="s">
        <v>56</v>
      </c>
      <c r="E34" s="107" t="s">
        <v>77</v>
      </c>
      <c r="F34" s="81">
        <v>1000</v>
      </c>
      <c r="G34" s="108">
        <v>1</v>
      </c>
      <c r="H34" s="109">
        <f t="shared" si="5"/>
        <v>1000</v>
      </c>
      <c r="I34" s="107" t="s">
        <v>77</v>
      </c>
      <c r="J34" s="81">
        <v>1000</v>
      </c>
      <c r="K34" s="108">
        <v>1</v>
      </c>
      <c r="L34" s="82">
        <f t="shared" si="4"/>
        <v>1000</v>
      </c>
      <c r="M34" s="134"/>
    </row>
    <row r="35" s="69" customFormat="1" customHeight="1" spans="1:13">
      <c r="A35" s="104" t="s">
        <v>111</v>
      </c>
      <c r="B35" s="105" t="s">
        <v>112</v>
      </c>
      <c r="C35" s="115" t="s">
        <v>125</v>
      </c>
      <c r="D35" s="80" t="s">
        <v>56</v>
      </c>
      <c r="E35" s="107" t="s">
        <v>108</v>
      </c>
      <c r="F35" s="82">
        <v>1000</v>
      </c>
      <c r="G35" s="108">
        <v>1</v>
      </c>
      <c r="H35" s="109">
        <f t="shared" si="5"/>
        <v>1000</v>
      </c>
      <c r="I35" s="107" t="s">
        <v>108</v>
      </c>
      <c r="J35" s="82">
        <v>1000</v>
      </c>
      <c r="K35" s="108">
        <v>1</v>
      </c>
      <c r="L35" s="82">
        <f t="shared" si="4"/>
        <v>1000</v>
      </c>
      <c r="M35" s="134"/>
    </row>
    <row r="36" s="69" customFormat="1" customHeight="1" spans="1:13">
      <c r="A36" s="110" t="s">
        <v>111</v>
      </c>
      <c r="B36" s="117" t="s">
        <v>126</v>
      </c>
      <c r="C36" s="115" t="s">
        <v>127</v>
      </c>
      <c r="D36" s="80" t="s">
        <v>56</v>
      </c>
      <c r="E36" s="111" t="s">
        <v>128</v>
      </c>
      <c r="F36" s="82">
        <v>800</v>
      </c>
      <c r="G36" s="108">
        <v>4</v>
      </c>
      <c r="H36" s="109">
        <f t="shared" si="5"/>
        <v>3200</v>
      </c>
      <c r="I36" s="111" t="s">
        <v>128</v>
      </c>
      <c r="J36" s="82">
        <v>800</v>
      </c>
      <c r="K36" s="108">
        <v>4</v>
      </c>
      <c r="L36" s="82">
        <f t="shared" si="4"/>
        <v>3200</v>
      </c>
      <c r="M36" s="134"/>
    </row>
    <row r="37" s="69" customFormat="1" customHeight="1" spans="1:13">
      <c r="A37" s="110" t="s">
        <v>111</v>
      </c>
      <c r="B37" s="117" t="s">
        <v>126</v>
      </c>
      <c r="C37" s="115" t="s">
        <v>129</v>
      </c>
      <c r="D37" s="80" t="s">
        <v>56</v>
      </c>
      <c r="E37" s="111" t="s">
        <v>128</v>
      </c>
      <c r="F37" s="82">
        <v>800</v>
      </c>
      <c r="G37" s="108">
        <v>4</v>
      </c>
      <c r="H37" s="109">
        <f t="shared" si="5"/>
        <v>3200</v>
      </c>
      <c r="I37" s="111" t="s">
        <v>128</v>
      </c>
      <c r="J37" s="82">
        <v>800</v>
      </c>
      <c r="K37" s="108">
        <v>4</v>
      </c>
      <c r="L37" s="82">
        <f t="shared" si="4"/>
        <v>3200</v>
      </c>
      <c r="M37" s="134"/>
    </row>
    <row r="38" s="69" customFormat="1" customHeight="1" spans="1:13">
      <c r="A38" s="104" t="s">
        <v>111</v>
      </c>
      <c r="B38" s="117" t="s">
        <v>126</v>
      </c>
      <c r="C38" s="105" t="s">
        <v>130</v>
      </c>
      <c r="D38" s="80" t="s">
        <v>56</v>
      </c>
      <c r="E38" s="107" t="s">
        <v>115</v>
      </c>
      <c r="F38" s="82">
        <v>1000</v>
      </c>
      <c r="G38" s="108">
        <v>4</v>
      </c>
      <c r="H38" s="109">
        <f t="shared" si="5"/>
        <v>4000</v>
      </c>
      <c r="I38" s="107" t="s">
        <v>115</v>
      </c>
      <c r="J38" s="82">
        <v>1000</v>
      </c>
      <c r="K38" s="108">
        <v>4</v>
      </c>
      <c r="L38" s="82">
        <f t="shared" si="4"/>
        <v>4000</v>
      </c>
      <c r="M38" s="134"/>
    </row>
    <row r="39" s="69" customFormat="1" ht="26" customHeight="1" spans="1:13">
      <c r="A39" s="110" t="s">
        <v>111</v>
      </c>
      <c r="B39" s="117" t="s">
        <v>126</v>
      </c>
      <c r="C39" s="117" t="s">
        <v>131</v>
      </c>
      <c r="D39" s="80" t="s">
        <v>56</v>
      </c>
      <c r="E39" s="111" t="s">
        <v>115</v>
      </c>
      <c r="F39" s="82">
        <v>5000</v>
      </c>
      <c r="G39" s="108">
        <v>1</v>
      </c>
      <c r="H39" s="109">
        <f t="shared" si="5"/>
        <v>5000</v>
      </c>
      <c r="I39" s="111" t="s">
        <v>115</v>
      </c>
      <c r="J39" s="82">
        <v>5000</v>
      </c>
      <c r="K39" s="108">
        <v>1</v>
      </c>
      <c r="L39" s="82">
        <f t="shared" si="4"/>
        <v>5000</v>
      </c>
      <c r="M39" s="134"/>
    </row>
    <row r="40" s="69" customFormat="1" customHeight="1" spans="1:13">
      <c r="A40" s="104" t="s">
        <v>111</v>
      </c>
      <c r="B40" s="117" t="s">
        <v>126</v>
      </c>
      <c r="C40" s="105" t="s">
        <v>132</v>
      </c>
      <c r="D40" s="80" t="s">
        <v>56</v>
      </c>
      <c r="E40" s="107" t="s">
        <v>62</v>
      </c>
      <c r="F40" s="82">
        <v>400</v>
      </c>
      <c r="G40" s="108">
        <v>8</v>
      </c>
      <c r="H40" s="109">
        <f t="shared" si="5"/>
        <v>3200</v>
      </c>
      <c r="I40" s="107" t="s">
        <v>62</v>
      </c>
      <c r="J40" s="82">
        <v>400</v>
      </c>
      <c r="K40" s="108">
        <v>8</v>
      </c>
      <c r="L40" s="82">
        <f t="shared" si="4"/>
        <v>3200</v>
      </c>
      <c r="M40" s="134"/>
    </row>
    <row r="41" s="69" customFormat="1" ht="26" customHeight="1" spans="1:13">
      <c r="A41" s="104" t="s">
        <v>111</v>
      </c>
      <c r="B41" s="117" t="s">
        <v>126</v>
      </c>
      <c r="C41" s="105" t="s">
        <v>133</v>
      </c>
      <c r="D41" s="80" t="s">
        <v>56</v>
      </c>
      <c r="E41" s="107" t="s">
        <v>50</v>
      </c>
      <c r="F41" s="82">
        <v>200</v>
      </c>
      <c r="G41" s="108">
        <v>6</v>
      </c>
      <c r="H41" s="109">
        <f t="shared" si="5"/>
        <v>1200</v>
      </c>
      <c r="I41" s="107" t="s">
        <v>50</v>
      </c>
      <c r="J41" s="82">
        <v>200</v>
      </c>
      <c r="K41" s="108">
        <v>6</v>
      </c>
      <c r="L41" s="82">
        <f t="shared" si="4"/>
        <v>1200</v>
      </c>
      <c r="M41" s="140" t="s">
        <v>134</v>
      </c>
    </row>
    <row r="42" s="69" customFormat="1" customHeight="1" spans="1:13">
      <c r="A42" s="104" t="s">
        <v>111</v>
      </c>
      <c r="B42" s="117" t="s">
        <v>126</v>
      </c>
      <c r="C42" s="105" t="s">
        <v>135</v>
      </c>
      <c r="D42" s="80" t="s">
        <v>56</v>
      </c>
      <c r="E42" s="107" t="s">
        <v>50</v>
      </c>
      <c r="F42" s="82">
        <v>200</v>
      </c>
      <c r="G42" s="108">
        <v>4</v>
      </c>
      <c r="H42" s="109">
        <f t="shared" si="5"/>
        <v>800</v>
      </c>
      <c r="I42" s="107" t="s">
        <v>50</v>
      </c>
      <c r="J42" s="82">
        <v>200</v>
      </c>
      <c r="K42" s="108">
        <v>4</v>
      </c>
      <c r="L42" s="82">
        <f t="shared" si="4"/>
        <v>800</v>
      </c>
      <c r="M42" s="134"/>
    </row>
    <row r="43" s="69" customFormat="1" ht="36" customHeight="1" spans="1:13">
      <c r="A43" s="104" t="s">
        <v>111</v>
      </c>
      <c r="B43" s="117" t="s">
        <v>126</v>
      </c>
      <c r="C43" s="105" t="s">
        <v>136</v>
      </c>
      <c r="D43" s="80" t="s">
        <v>56</v>
      </c>
      <c r="E43" s="107" t="s">
        <v>62</v>
      </c>
      <c r="F43" s="82">
        <v>700</v>
      </c>
      <c r="G43" s="108">
        <v>2</v>
      </c>
      <c r="H43" s="109">
        <f t="shared" si="5"/>
        <v>1400</v>
      </c>
      <c r="I43" s="107" t="s">
        <v>62</v>
      </c>
      <c r="J43" s="82">
        <v>700</v>
      </c>
      <c r="K43" s="108">
        <v>2</v>
      </c>
      <c r="L43" s="82">
        <f t="shared" si="4"/>
        <v>1400</v>
      </c>
      <c r="M43" s="134"/>
    </row>
    <row r="44" s="69" customFormat="1" customHeight="1" spans="1:13">
      <c r="A44" s="104" t="s">
        <v>111</v>
      </c>
      <c r="B44" s="117" t="s">
        <v>126</v>
      </c>
      <c r="C44" s="118" t="s">
        <v>137</v>
      </c>
      <c r="D44" s="80" t="s">
        <v>56</v>
      </c>
      <c r="E44" s="107" t="s">
        <v>50</v>
      </c>
      <c r="F44" s="82">
        <v>500</v>
      </c>
      <c r="G44" s="108">
        <v>1</v>
      </c>
      <c r="H44" s="109">
        <f t="shared" si="5"/>
        <v>500</v>
      </c>
      <c r="I44" s="107" t="s">
        <v>50</v>
      </c>
      <c r="J44" s="82">
        <v>500</v>
      </c>
      <c r="K44" s="108">
        <v>1</v>
      </c>
      <c r="L44" s="82">
        <f t="shared" si="4"/>
        <v>500</v>
      </c>
      <c r="M44" s="134"/>
    </row>
    <row r="45" s="69" customFormat="1" customHeight="1" spans="1:13">
      <c r="A45" s="104" t="s">
        <v>111</v>
      </c>
      <c r="B45" s="117" t="s">
        <v>126</v>
      </c>
      <c r="C45" s="118" t="s">
        <v>138</v>
      </c>
      <c r="D45" s="80" t="s">
        <v>56</v>
      </c>
      <c r="E45" s="107" t="s">
        <v>108</v>
      </c>
      <c r="F45" s="82">
        <v>1000</v>
      </c>
      <c r="G45" s="108">
        <v>1</v>
      </c>
      <c r="H45" s="109">
        <f t="shared" si="5"/>
        <v>1000</v>
      </c>
      <c r="I45" s="107" t="s">
        <v>108</v>
      </c>
      <c r="J45" s="82">
        <v>1000</v>
      </c>
      <c r="K45" s="108">
        <v>1</v>
      </c>
      <c r="L45" s="82">
        <f t="shared" si="4"/>
        <v>1000</v>
      </c>
      <c r="M45" s="134"/>
    </row>
    <row r="46" s="69" customFormat="1" customHeight="1" spans="1:13">
      <c r="A46" s="119" t="s">
        <v>111</v>
      </c>
      <c r="B46" s="105" t="s">
        <v>139</v>
      </c>
      <c r="C46" s="105" t="s">
        <v>140</v>
      </c>
      <c r="D46" s="80" t="s">
        <v>56</v>
      </c>
      <c r="E46" s="107" t="s">
        <v>141</v>
      </c>
      <c r="F46" s="82">
        <v>350</v>
      </c>
      <c r="G46" s="108">
        <v>20</v>
      </c>
      <c r="H46" s="109">
        <f t="shared" si="5"/>
        <v>7000</v>
      </c>
      <c r="I46" s="107" t="s">
        <v>141</v>
      </c>
      <c r="J46" s="82">
        <v>350</v>
      </c>
      <c r="K46" s="108">
        <v>20</v>
      </c>
      <c r="L46" s="82">
        <f t="shared" si="4"/>
        <v>7000</v>
      </c>
      <c r="M46" s="134"/>
    </row>
    <row r="47" s="69" customFormat="1" customHeight="1" spans="1:13">
      <c r="A47" s="104" t="s">
        <v>111</v>
      </c>
      <c r="B47" s="105" t="s">
        <v>139</v>
      </c>
      <c r="C47" s="105" t="s">
        <v>142</v>
      </c>
      <c r="D47" s="80" t="s">
        <v>56</v>
      </c>
      <c r="E47" s="107" t="s">
        <v>141</v>
      </c>
      <c r="F47" s="82">
        <v>350</v>
      </c>
      <c r="G47" s="108">
        <v>22</v>
      </c>
      <c r="H47" s="109">
        <f t="shared" si="5"/>
        <v>7700</v>
      </c>
      <c r="I47" s="107" t="s">
        <v>141</v>
      </c>
      <c r="J47" s="82">
        <v>350</v>
      </c>
      <c r="K47" s="108">
        <v>22</v>
      </c>
      <c r="L47" s="82">
        <f t="shared" si="4"/>
        <v>7700</v>
      </c>
      <c r="M47" s="134"/>
    </row>
    <row r="48" s="69" customFormat="1" customHeight="1" spans="1:13">
      <c r="A48" s="104" t="s">
        <v>111</v>
      </c>
      <c r="B48" s="105" t="s">
        <v>139</v>
      </c>
      <c r="C48" s="105" t="s">
        <v>143</v>
      </c>
      <c r="D48" s="80" t="s">
        <v>56</v>
      </c>
      <c r="E48" s="107" t="s">
        <v>141</v>
      </c>
      <c r="F48" s="82">
        <v>150</v>
      </c>
      <c r="G48" s="108">
        <v>22</v>
      </c>
      <c r="H48" s="109">
        <f t="shared" si="5"/>
        <v>3300</v>
      </c>
      <c r="I48" s="107" t="s">
        <v>141</v>
      </c>
      <c r="J48" s="82">
        <v>150</v>
      </c>
      <c r="K48" s="108">
        <v>22</v>
      </c>
      <c r="L48" s="82">
        <f t="shared" si="4"/>
        <v>3300</v>
      </c>
      <c r="M48" s="134"/>
    </row>
    <row r="49" s="69" customFormat="1" customHeight="1" spans="1:13">
      <c r="A49" s="104" t="s">
        <v>111</v>
      </c>
      <c r="B49" s="105" t="s">
        <v>139</v>
      </c>
      <c r="C49" s="105" t="s">
        <v>144</v>
      </c>
      <c r="D49" s="80" t="s">
        <v>56</v>
      </c>
      <c r="E49" s="107" t="s">
        <v>141</v>
      </c>
      <c r="F49" s="82">
        <v>400</v>
      </c>
      <c r="G49" s="108">
        <v>12</v>
      </c>
      <c r="H49" s="109">
        <f t="shared" si="5"/>
        <v>4800</v>
      </c>
      <c r="I49" s="107" t="s">
        <v>141</v>
      </c>
      <c r="J49" s="82">
        <v>400</v>
      </c>
      <c r="K49" s="108">
        <v>12</v>
      </c>
      <c r="L49" s="82">
        <f t="shared" si="4"/>
        <v>4800</v>
      </c>
      <c r="M49" s="134"/>
    </row>
    <row r="50" s="69" customFormat="1" customHeight="1" spans="1:13">
      <c r="A50" s="104" t="s">
        <v>111</v>
      </c>
      <c r="B50" s="105" t="s">
        <v>139</v>
      </c>
      <c r="C50" s="105" t="s">
        <v>145</v>
      </c>
      <c r="D50" s="80" t="s">
        <v>56</v>
      </c>
      <c r="E50" s="107" t="s">
        <v>141</v>
      </c>
      <c r="F50" s="82">
        <v>200</v>
      </c>
      <c r="G50" s="108">
        <v>12</v>
      </c>
      <c r="H50" s="109">
        <f t="shared" si="5"/>
        <v>2400</v>
      </c>
      <c r="I50" s="107" t="s">
        <v>141</v>
      </c>
      <c r="J50" s="82">
        <v>200</v>
      </c>
      <c r="K50" s="108">
        <v>12</v>
      </c>
      <c r="L50" s="82">
        <f t="shared" si="4"/>
        <v>2400</v>
      </c>
      <c r="M50" s="134"/>
    </row>
    <row r="51" s="69" customFormat="1" customHeight="1" spans="1:13">
      <c r="A51" s="104" t="s">
        <v>111</v>
      </c>
      <c r="B51" s="105" t="s">
        <v>139</v>
      </c>
      <c r="C51" s="105" t="s">
        <v>146</v>
      </c>
      <c r="D51" s="80" t="s">
        <v>56</v>
      </c>
      <c r="E51" s="107" t="s">
        <v>115</v>
      </c>
      <c r="F51" s="82">
        <v>800</v>
      </c>
      <c r="G51" s="108">
        <v>2</v>
      </c>
      <c r="H51" s="109">
        <f t="shared" si="5"/>
        <v>1600</v>
      </c>
      <c r="I51" s="107" t="s">
        <v>115</v>
      </c>
      <c r="J51" s="82">
        <v>800</v>
      </c>
      <c r="K51" s="108">
        <v>2</v>
      </c>
      <c r="L51" s="82">
        <f t="shared" si="4"/>
        <v>1600</v>
      </c>
      <c r="M51" s="134"/>
    </row>
    <row r="52" s="69" customFormat="1" customHeight="1" spans="1:13">
      <c r="A52" s="120" t="s">
        <v>111</v>
      </c>
      <c r="B52" s="121" t="s">
        <v>139</v>
      </c>
      <c r="C52" s="121" t="s">
        <v>147</v>
      </c>
      <c r="D52" s="85" t="s">
        <v>56</v>
      </c>
      <c r="E52" s="122" t="s">
        <v>50</v>
      </c>
      <c r="F52" s="87">
        <v>120</v>
      </c>
      <c r="G52" s="123">
        <v>4</v>
      </c>
      <c r="H52" s="124">
        <f t="shared" si="5"/>
        <v>480</v>
      </c>
      <c r="I52" s="122" t="s">
        <v>50</v>
      </c>
      <c r="J52" s="87">
        <v>120</v>
      </c>
      <c r="K52" s="123">
        <v>2</v>
      </c>
      <c r="L52" s="87">
        <f t="shared" si="4"/>
        <v>240</v>
      </c>
      <c r="M52" s="140" t="s">
        <v>148</v>
      </c>
    </row>
    <row r="53" s="69" customFormat="1" customHeight="1" spans="1:13">
      <c r="A53" s="104" t="s">
        <v>111</v>
      </c>
      <c r="B53" s="105" t="s">
        <v>139</v>
      </c>
      <c r="C53" s="105" t="s">
        <v>149</v>
      </c>
      <c r="D53" s="80" t="s">
        <v>56</v>
      </c>
      <c r="E53" s="107" t="s">
        <v>115</v>
      </c>
      <c r="F53" s="82">
        <v>6000</v>
      </c>
      <c r="G53" s="108">
        <v>1</v>
      </c>
      <c r="H53" s="109">
        <f t="shared" si="5"/>
        <v>6000</v>
      </c>
      <c r="I53" s="107" t="s">
        <v>115</v>
      </c>
      <c r="J53" s="82">
        <v>6000</v>
      </c>
      <c r="K53" s="108">
        <v>1</v>
      </c>
      <c r="L53" s="82">
        <f t="shared" si="4"/>
        <v>6000</v>
      </c>
      <c r="M53" s="134"/>
    </row>
    <row r="54" s="69" customFormat="1" customHeight="1" spans="1:13">
      <c r="A54" s="110" t="s">
        <v>111</v>
      </c>
      <c r="B54" s="105" t="s">
        <v>139</v>
      </c>
      <c r="C54" s="117" t="s">
        <v>150</v>
      </c>
      <c r="D54" s="80" t="s">
        <v>56</v>
      </c>
      <c r="E54" s="111" t="s">
        <v>62</v>
      </c>
      <c r="F54" s="82">
        <v>6000</v>
      </c>
      <c r="G54" s="108">
        <v>1</v>
      </c>
      <c r="H54" s="109">
        <f t="shared" si="5"/>
        <v>6000</v>
      </c>
      <c r="I54" s="111" t="s">
        <v>62</v>
      </c>
      <c r="J54" s="82">
        <v>6000</v>
      </c>
      <c r="K54" s="108">
        <v>1</v>
      </c>
      <c r="L54" s="82">
        <f t="shared" si="4"/>
        <v>6000</v>
      </c>
      <c r="M54" s="134"/>
    </row>
    <row r="55" s="69" customFormat="1" customHeight="1" spans="1:13">
      <c r="A55" s="104" t="s">
        <v>111</v>
      </c>
      <c r="B55" s="105" t="s">
        <v>139</v>
      </c>
      <c r="C55" s="105" t="s">
        <v>151</v>
      </c>
      <c r="D55" s="80" t="s">
        <v>56</v>
      </c>
      <c r="E55" s="107" t="s">
        <v>115</v>
      </c>
      <c r="F55" s="82">
        <v>150</v>
      </c>
      <c r="G55" s="108">
        <v>6</v>
      </c>
      <c r="H55" s="109">
        <f t="shared" si="5"/>
        <v>900</v>
      </c>
      <c r="I55" s="107" t="s">
        <v>115</v>
      </c>
      <c r="J55" s="82">
        <v>150</v>
      </c>
      <c r="K55" s="108">
        <v>6</v>
      </c>
      <c r="L55" s="82">
        <f t="shared" si="4"/>
        <v>900</v>
      </c>
      <c r="M55" s="134"/>
    </row>
    <row r="56" s="69" customFormat="1" customHeight="1" spans="1:13">
      <c r="A56" s="104" t="s">
        <v>111</v>
      </c>
      <c r="B56" s="105" t="s">
        <v>139</v>
      </c>
      <c r="C56" s="105" t="s">
        <v>152</v>
      </c>
      <c r="D56" s="80" t="s">
        <v>56</v>
      </c>
      <c r="E56" s="107" t="s">
        <v>153</v>
      </c>
      <c r="F56" s="82">
        <v>80</v>
      </c>
      <c r="G56" s="108">
        <v>150</v>
      </c>
      <c r="H56" s="109">
        <f t="shared" si="5"/>
        <v>12000</v>
      </c>
      <c r="I56" s="107" t="s">
        <v>153</v>
      </c>
      <c r="J56" s="82">
        <v>80</v>
      </c>
      <c r="K56" s="108">
        <v>150</v>
      </c>
      <c r="L56" s="82">
        <f t="shared" si="4"/>
        <v>12000</v>
      </c>
      <c r="M56" s="134"/>
    </row>
    <row r="57" s="69" customFormat="1" customHeight="1" spans="1:13">
      <c r="A57" s="104" t="s">
        <v>111</v>
      </c>
      <c r="B57" s="105" t="s">
        <v>139</v>
      </c>
      <c r="C57" s="105" t="s">
        <v>154</v>
      </c>
      <c r="D57" s="80" t="s">
        <v>56</v>
      </c>
      <c r="E57" s="107" t="s">
        <v>141</v>
      </c>
      <c r="F57" s="82">
        <v>800</v>
      </c>
      <c r="G57" s="108">
        <v>2</v>
      </c>
      <c r="H57" s="109">
        <f t="shared" si="5"/>
        <v>1600</v>
      </c>
      <c r="I57" s="107" t="s">
        <v>141</v>
      </c>
      <c r="J57" s="82">
        <v>800</v>
      </c>
      <c r="K57" s="108">
        <v>2</v>
      </c>
      <c r="L57" s="82">
        <f t="shared" si="4"/>
        <v>1600</v>
      </c>
      <c r="M57" s="134"/>
    </row>
    <row r="58" s="69" customFormat="1" customHeight="1" spans="1:13">
      <c r="A58" s="104" t="s">
        <v>111</v>
      </c>
      <c r="B58" s="105" t="s">
        <v>139</v>
      </c>
      <c r="C58" s="105" t="s">
        <v>155</v>
      </c>
      <c r="D58" s="80" t="s">
        <v>56</v>
      </c>
      <c r="E58" s="107" t="s">
        <v>50</v>
      </c>
      <c r="F58" s="82">
        <v>200</v>
      </c>
      <c r="G58" s="108">
        <v>12</v>
      </c>
      <c r="H58" s="109">
        <f t="shared" si="5"/>
        <v>2400</v>
      </c>
      <c r="I58" s="107" t="s">
        <v>50</v>
      </c>
      <c r="J58" s="82">
        <v>200</v>
      </c>
      <c r="K58" s="108">
        <v>12</v>
      </c>
      <c r="L58" s="82">
        <f t="shared" si="4"/>
        <v>2400</v>
      </c>
      <c r="M58" s="134"/>
    </row>
    <row r="59" s="69" customFormat="1" customHeight="1" spans="1:13">
      <c r="A59" s="104" t="s">
        <v>111</v>
      </c>
      <c r="B59" s="105" t="s">
        <v>139</v>
      </c>
      <c r="C59" s="105" t="s">
        <v>124</v>
      </c>
      <c r="D59" s="80" t="s">
        <v>56</v>
      </c>
      <c r="E59" s="107" t="s">
        <v>50</v>
      </c>
      <c r="F59" s="82">
        <v>1000</v>
      </c>
      <c r="G59" s="108">
        <v>2</v>
      </c>
      <c r="H59" s="109">
        <f t="shared" si="5"/>
        <v>2000</v>
      </c>
      <c r="I59" s="107" t="s">
        <v>50</v>
      </c>
      <c r="J59" s="82">
        <v>1000</v>
      </c>
      <c r="K59" s="108">
        <v>2</v>
      </c>
      <c r="L59" s="82">
        <f t="shared" si="4"/>
        <v>2000</v>
      </c>
      <c r="M59" s="134"/>
    </row>
    <row r="60" s="69" customFormat="1" customHeight="1" spans="1:13">
      <c r="A60" s="110" t="s">
        <v>111</v>
      </c>
      <c r="B60" s="117" t="s">
        <v>156</v>
      </c>
      <c r="C60" s="115" t="s">
        <v>157</v>
      </c>
      <c r="D60" s="80" t="s">
        <v>56</v>
      </c>
      <c r="E60" s="111" t="s">
        <v>102</v>
      </c>
      <c r="F60" s="82">
        <v>500</v>
      </c>
      <c r="G60" s="108">
        <v>3</v>
      </c>
      <c r="H60" s="109">
        <f t="shared" si="5"/>
        <v>1500</v>
      </c>
      <c r="I60" s="111" t="s">
        <v>102</v>
      </c>
      <c r="J60" s="82">
        <v>500</v>
      </c>
      <c r="K60" s="108">
        <v>3</v>
      </c>
      <c r="L60" s="82">
        <f t="shared" si="4"/>
        <v>1500</v>
      </c>
      <c r="M60" s="134"/>
    </row>
    <row r="61" s="69" customFormat="1" customHeight="1" spans="1:13">
      <c r="A61" s="110" t="s">
        <v>111</v>
      </c>
      <c r="B61" s="117" t="s">
        <v>156</v>
      </c>
      <c r="C61" s="115" t="s">
        <v>158</v>
      </c>
      <c r="D61" s="80" t="s">
        <v>56</v>
      </c>
      <c r="E61" s="111" t="s">
        <v>102</v>
      </c>
      <c r="F61" s="82">
        <v>500</v>
      </c>
      <c r="G61" s="108">
        <v>3</v>
      </c>
      <c r="H61" s="109">
        <f t="shared" si="5"/>
        <v>1500</v>
      </c>
      <c r="I61" s="111" t="s">
        <v>102</v>
      </c>
      <c r="J61" s="82">
        <v>500</v>
      </c>
      <c r="K61" s="108">
        <v>3</v>
      </c>
      <c r="L61" s="82">
        <f t="shared" si="4"/>
        <v>1500</v>
      </c>
      <c r="M61" s="134"/>
    </row>
    <row r="62" s="69" customFormat="1" customHeight="1" spans="1:13">
      <c r="A62" s="110" t="s">
        <v>111</v>
      </c>
      <c r="B62" s="117" t="s">
        <v>156</v>
      </c>
      <c r="C62" s="115" t="s">
        <v>159</v>
      </c>
      <c r="D62" s="80" t="s">
        <v>56</v>
      </c>
      <c r="E62" s="111" t="s">
        <v>102</v>
      </c>
      <c r="F62" s="82">
        <v>500</v>
      </c>
      <c r="G62" s="108">
        <v>2</v>
      </c>
      <c r="H62" s="109">
        <f t="shared" si="5"/>
        <v>1000</v>
      </c>
      <c r="I62" s="111" t="s">
        <v>102</v>
      </c>
      <c r="J62" s="82">
        <v>500</v>
      </c>
      <c r="K62" s="108">
        <v>2</v>
      </c>
      <c r="L62" s="82">
        <f t="shared" si="4"/>
        <v>1000</v>
      </c>
      <c r="M62" s="134"/>
    </row>
    <row r="63" s="69" customFormat="1" customHeight="1" spans="1:13">
      <c r="A63" s="125" t="s">
        <v>111</v>
      </c>
      <c r="B63" s="117" t="s">
        <v>156</v>
      </c>
      <c r="C63" s="106" t="s">
        <v>160</v>
      </c>
      <c r="D63" s="80" t="s">
        <v>56</v>
      </c>
      <c r="E63" s="126" t="s">
        <v>99</v>
      </c>
      <c r="F63" s="82">
        <v>5000</v>
      </c>
      <c r="G63" s="127">
        <v>2</v>
      </c>
      <c r="H63" s="109">
        <f t="shared" si="5"/>
        <v>10000</v>
      </c>
      <c r="I63" s="126" t="s">
        <v>99</v>
      </c>
      <c r="J63" s="82">
        <v>5000</v>
      </c>
      <c r="K63" s="127">
        <v>2</v>
      </c>
      <c r="L63" s="82">
        <f t="shared" si="4"/>
        <v>10000</v>
      </c>
      <c r="M63" s="138"/>
    </row>
    <row r="64" s="72" customFormat="1" customHeight="1" spans="1:13">
      <c r="A64" s="128" t="s">
        <v>161</v>
      </c>
      <c r="B64" s="129"/>
      <c r="C64" s="129"/>
      <c r="D64" s="129"/>
      <c r="E64" s="129"/>
      <c r="F64" s="129"/>
      <c r="G64" s="129"/>
      <c r="H64" s="130">
        <f>SUM(H3:H63)</f>
        <v>402890</v>
      </c>
      <c r="I64" s="141" t="s">
        <v>162</v>
      </c>
      <c r="J64" s="141"/>
      <c r="K64" s="142"/>
      <c r="L64" s="143">
        <f>SUM(L3:L63)</f>
        <v>390650</v>
      </c>
      <c r="M64" s="144"/>
    </row>
    <row r="65" customHeight="1" spans="12:12">
      <c r="L65" s="146"/>
    </row>
    <row r="66" customHeight="1" spans="5:5">
      <c r="E66" s="145"/>
    </row>
  </sheetData>
  <mergeCells count="10">
    <mergeCell ref="A1:H1"/>
    <mergeCell ref="I1:L1"/>
    <mergeCell ref="A64:G64"/>
    <mergeCell ref="I64:K64"/>
    <mergeCell ref="A3:A5"/>
    <mergeCell ref="A6:A7"/>
    <mergeCell ref="A8:A9"/>
    <mergeCell ref="A10:A11"/>
    <mergeCell ref="A12:A16"/>
    <mergeCell ref="A17:A23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zoomScale="115" zoomScaleNormal="115" workbookViewId="0">
      <pane ySplit="2" topLeftCell="A22" activePane="bottomLeft" state="frozen"/>
      <selection/>
      <selection pane="bottomLeft" activeCell="M34" sqref="M34:M35"/>
    </sheetView>
  </sheetViews>
  <sheetFormatPr defaultColWidth="9" defaultRowHeight="20" customHeight="1"/>
  <cols>
    <col min="1" max="2" width="11.8333333333333" style="6" customWidth="1"/>
    <col min="3" max="3" width="14.6666666666667" style="6" customWidth="1"/>
    <col min="4" max="4" width="11.8333333333333" style="7" customWidth="1"/>
    <col min="5" max="5" width="11.8333333333333" style="8" customWidth="1"/>
    <col min="6" max="7" width="11.8333333333333" style="6" customWidth="1"/>
    <col min="8" max="9" width="11.8333333333333" style="9" customWidth="1"/>
    <col min="10" max="10" width="17" style="9" customWidth="1"/>
    <col min="11" max="11" width="14.1666666666667" style="9" customWidth="1"/>
    <col min="12" max="12" width="11.8333333333333" style="9" customWidth="1"/>
    <col min="13" max="13" width="44.6666666666667" style="10" customWidth="1"/>
    <col min="14" max="14" width="5.5" style="7" customWidth="1"/>
    <col min="15" max="16384" width="9" style="7"/>
  </cols>
  <sheetData>
    <row r="1" s="1" customFormat="1" customHeight="1" spans="1:12">
      <c r="A1" s="11" t="s">
        <v>17</v>
      </c>
      <c r="B1" s="11"/>
      <c r="C1" s="11"/>
      <c r="D1" s="11"/>
      <c r="E1" s="11"/>
      <c r="F1" s="11"/>
      <c r="G1" s="11"/>
      <c r="H1" s="11"/>
      <c r="I1" s="54" t="s">
        <v>18</v>
      </c>
      <c r="J1" s="54"/>
      <c r="K1" s="54"/>
      <c r="L1" s="54"/>
    </row>
    <row r="2" s="2" customFormat="1" ht="40" customHeight="1" spans="1:13">
      <c r="A2" s="12" t="s">
        <v>19</v>
      </c>
      <c r="B2" s="12" t="s">
        <v>163</v>
      </c>
      <c r="C2" s="12" t="s">
        <v>45</v>
      </c>
      <c r="D2" s="12" t="s">
        <v>23</v>
      </c>
      <c r="E2" s="13" t="s">
        <v>24</v>
      </c>
      <c r="F2" s="14" t="s">
        <v>25</v>
      </c>
      <c r="G2" s="14" t="s">
        <v>164</v>
      </c>
      <c r="H2" s="15" t="s">
        <v>26</v>
      </c>
      <c r="I2" s="55" t="s">
        <v>24</v>
      </c>
      <c r="J2" s="56" t="s">
        <v>25</v>
      </c>
      <c r="K2" s="56" t="s">
        <v>164</v>
      </c>
      <c r="L2" s="57" t="s">
        <v>26</v>
      </c>
      <c r="M2" s="58" t="s">
        <v>27</v>
      </c>
    </row>
    <row r="3" s="3" customFormat="1" customHeight="1" spans="1:13">
      <c r="A3" s="16" t="s">
        <v>165</v>
      </c>
      <c r="B3" s="17" t="s">
        <v>49</v>
      </c>
      <c r="C3" s="18" t="s">
        <v>166</v>
      </c>
      <c r="D3" s="16" t="s">
        <v>167</v>
      </c>
      <c r="E3" s="19">
        <v>5000</v>
      </c>
      <c r="F3" s="20">
        <v>1</v>
      </c>
      <c r="G3" s="20">
        <v>1</v>
      </c>
      <c r="H3" s="21">
        <f>G3*F3*E3</f>
        <v>5000</v>
      </c>
      <c r="I3" s="19">
        <v>5000</v>
      </c>
      <c r="J3" s="20">
        <v>1</v>
      </c>
      <c r="K3" s="20">
        <v>1</v>
      </c>
      <c r="L3" s="21">
        <f>K3*J3*I3</f>
        <v>5000</v>
      </c>
      <c r="M3" s="59"/>
    </row>
    <row r="4" s="3" customFormat="1" customHeight="1" spans="1:13">
      <c r="A4" s="16" t="s">
        <v>168</v>
      </c>
      <c r="B4" s="16" t="s">
        <v>169</v>
      </c>
      <c r="C4" s="16" t="s">
        <v>170</v>
      </c>
      <c r="D4" s="16" t="s">
        <v>167</v>
      </c>
      <c r="E4" s="19">
        <v>5000</v>
      </c>
      <c r="F4" s="16">
        <v>1</v>
      </c>
      <c r="G4" s="16">
        <v>1.5</v>
      </c>
      <c r="H4" s="21">
        <f t="shared" ref="H4:H14" si="0">G4*F4*E4</f>
        <v>7500</v>
      </c>
      <c r="I4" s="19">
        <v>5000</v>
      </c>
      <c r="J4" s="16">
        <v>1</v>
      </c>
      <c r="K4" s="16">
        <v>1.5</v>
      </c>
      <c r="L4" s="21">
        <f t="shared" ref="L4:L16" si="1">K4*J4*I4</f>
        <v>7500</v>
      </c>
      <c r="M4" s="59"/>
    </row>
    <row r="5" s="3" customFormat="1" customHeight="1" spans="1:13">
      <c r="A5" s="16" t="s">
        <v>168</v>
      </c>
      <c r="B5" s="16" t="s">
        <v>168</v>
      </c>
      <c r="C5" s="16" t="s">
        <v>171</v>
      </c>
      <c r="D5" s="16" t="s">
        <v>167</v>
      </c>
      <c r="E5" s="19">
        <v>4000</v>
      </c>
      <c r="F5" s="16">
        <v>1</v>
      </c>
      <c r="G5" s="16">
        <v>1</v>
      </c>
      <c r="H5" s="21">
        <f t="shared" si="0"/>
        <v>4000</v>
      </c>
      <c r="I5" s="19">
        <v>4000</v>
      </c>
      <c r="J5" s="16">
        <v>1</v>
      </c>
      <c r="K5" s="16">
        <v>1</v>
      </c>
      <c r="L5" s="21">
        <f t="shared" si="1"/>
        <v>4000</v>
      </c>
      <c r="M5" s="59"/>
    </row>
    <row r="6" s="3" customFormat="1" customHeight="1" spans="1:13">
      <c r="A6" s="16" t="s">
        <v>168</v>
      </c>
      <c r="B6" s="16" t="s">
        <v>168</v>
      </c>
      <c r="C6" s="16" t="s">
        <v>172</v>
      </c>
      <c r="D6" s="16" t="s">
        <v>167</v>
      </c>
      <c r="E6" s="19">
        <v>5000</v>
      </c>
      <c r="F6" s="16">
        <v>1</v>
      </c>
      <c r="G6" s="16">
        <v>1.5</v>
      </c>
      <c r="H6" s="21">
        <f t="shared" si="0"/>
        <v>7500</v>
      </c>
      <c r="I6" s="19">
        <v>5000</v>
      </c>
      <c r="J6" s="16">
        <v>1</v>
      </c>
      <c r="K6" s="16">
        <v>1.5</v>
      </c>
      <c r="L6" s="21">
        <f t="shared" si="1"/>
        <v>7500</v>
      </c>
      <c r="M6" s="59" t="s">
        <v>173</v>
      </c>
    </row>
    <row r="7" s="3" customFormat="1" customHeight="1" spans="1:13">
      <c r="A7" s="16" t="s">
        <v>174</v>
      </c>
      <c r="B7" s="16" t="s">
        <v>175</v>
      </c>
      <c r="C7" s="16" t="s">
        <v>176</v>
      </c>
      <c r="D7" s="16" t="s">
        <v>167</v>
      </c>
      <c r="E7" s="19">
        <v>4000</v>
      </c>
      <c r="F7" s="16">
        <v>1</v>
      </c>
      <c r="G7" s="16">
        <v>1.5</v>
      </c>
      <c r="H7" s="21">
        <f t="shared" si="0"/>
        <v>6000</v>
      </c>
      <c r="I7" s="19">
        <v>4000</v>
      </c>
      <c r="J7" s="16">
        <v>1</v>
      </c>
      <c r="K7" s="16">
        <v>1.5</v>
      </c>
      <c r="L7" s="21">
        <f t="shared" si="1"/>
        <v>6000</v>
      </c>
      <c r="M7" s="59"/>
    </row>
    <row r="8" s="3" customFormat="1" customHeight="1" spans="1:13">
      <c r="A8" s="16" t="s">
        <v>174</v>
      </c>
      <c r="B8" s="16" t="s">
        <v>174</v>
      </c>
      <c r="C8" s="16" t="s">
        <v>177</v>
      </c>
      <c r="D8" s="16" t="s">
        <v>167</v>
      </c>
      <c r="E8" s="19">
        <v>4000</v>
      </c>
      <c r="F8" s="16">
        <v>1</v>
      </c>
      <c r="G8" s="16">
        <v>1</v>
      </c>
      <c r="H8" s="21">
        <f t="shared" si="0"/>
        <v>4000</v>
      </c>
      <c r="I8" s="19">
        <v>4000</v>
      </c>
      <c r="J8" s="16">
        <v>1</v>
      </c>
      <c r="K8" s="16">
        <v>1</v>
      </c>
      <c r="L8" s="21">
        <f t="shared" si="1"/>
        <v>4000</v>
      </c>
      <c r="M8" s="59"/>
    </row>
    <row r="9" s="3" customFormat="1" customHeight="1" spans="1:13">
      <c r="A9" s="16" t="s">
        <v>174</v>
      </c>
      <c r="B9" s="16" t="s">
        <v>174</v>
      </c>
      <c r="C9" s="16" t="s">
        <v>178</v>
      </c>
      <c r="D9" s="16" t="s">
        <v>167</v>
      </c>
      <c r="E9" s="19">
        <v>4000</v>
      </c>
      <c r="F9" s="16">
        <v>1</v>
      </c>
      <c r="G9" s="16">
        <v>1</v>
      </c>
      <c r="H9" s="21">
        <f t="shared" si="0"/>
        <v>4000</v>
      </c>
      <c r="I9" s="19">
        <v>4000</v>
      </c>
      <c r="J9" s="16">
        <v>1</v>
      </c>
      <c r="K9" s="16">
        <v>1</v>
      </c>
      <c r="L9" s="21">
        <f t="shared" si="1"/>
        <v>4000</v>
      </c>
      <c r="M9" s="59"/>
    </row>
    <row r="10" s="3" customFormat="1" customHeight="1" spans="1:13">
      <c r="A10" s="16" t="s">
        <v>179</v>
      </c>
      <c r="B10" s="16" t="s">
        <v>180</v>
      </c>
      <c r="C10" s="22" t="s">
        <v>56</v>
      </c>
      <c r="D10" s="23" t="s">
        <v>167</v>
      </c>
      <c r="E10" s="24">
        <v>1500</v>
      </c>
      <c r="F10" s="25">
        <v>1</v>
      </c>
      <c r="G10" s="25">
        <v>1</v>
      </c>
      <c r="H10" s="21">
        <f t="shared" si="0"/>
        <v>1500</v>
      </c>
      <c r="I10" s="24">
        <v>1500</v>
      </c>
      <c r="J10" s="25">
        <v>1</v>
      </c>
      <c r="K10" s="25">
        <v>1</v>
      </c>
      <c r="L10" s="21">
        <f t="shared" si="1"/>
        <v>1500</v>
      </c>
      <c r="M10" s="59"/>
    </row>
    <row r="11" s="4" customFormat="1" customHeight="1" spans="1:13">
      <c r="A11" s="23" t="s">
        <v>181</v>
      </c>
      <c r="B11" s="26" t="s">
        <v>182</v>
      </c>
      <c r="C11" s="22" t="s">
        <v>56</v>
      </c>
      <c r="D11" s="23" t="s">
        <v>167</v>
      </c>
      <c r="E11" s="24">
        <v>1000</v>
      </c>
      <c r="F11" s="25">
        <v>1</v>
      </c>
      <c r="G11" s="25">
        <v>1</v>
      </c>
      <c r="H11" s="21">
        <f t="shared" si="0"/>
        <v>1000</v>
      </c>
      <c r="I11" s="24">
        <v>1000</v>
      </c>
      <c r="J11" s="25">
        <v>1</v>
      </c>
      <c r="K11" s="25">
        <v>1</v>
      </c>
      <c r="L11" s="21">
        <f t="shared" si="1"/>
        <v>1000</v>
      </c>
      <c r="M11" s="16"/>
    </row>
    <row r="12" s="5" customFormat="1" customHeight="1" spans="1:13">
      <c r="A12" s="16" t="s">
        <v>41</v>
      </c>
      <c r="B12" s="16" t="s">
        <v>183</v>
      </c>
      <c r="C12" s="16" t="s">
        <v>41</v>
      </c>
      <c r="D12" s="16" t="s">
        <v>167</v>
      </c>
      <c r="E12" s="21">
        <v>12000</v>
      </c>
      <c r="F12" s="16">
        <v>1</v>
      </c>
      <c r="G12" s="16">
        <v>1</v>
      </c>
      <c r="H12" s="21">
        <f t="shared" si="0"/>
        <v>12000</v>
      </c>
      <c r="I12" s="21">
        <v>12000</v>
      </c>
      <c r="J12" s="16">
        <v>1</v>
      </c>
      <c r="K12" s="16">
        <v>1</v>
      </c>
      <c r="L12" s="21">
        <f t="shared" si="1"/>
        <v>12000</v>
      </c>
      <c r="M12" s="59"/>
    </row>
    <row r="13" s="3" customFormat="1" customHeight="1" spans="1:15">
      <c r="A13" s="27" t="s">
        <v>41</v>
      </c>
      <c r="B13" s="27" t="s">
        <v>184</v>
      </c>
      <c r="C13" s="27" t="s">
        <v>41</v>
      </c>
      <c r="D13" s="27" t="s">
        <v>167</v>
      </c>
      <c r="E13" s="28">
        <v>5000</v>
      </c>
      <c r="F13" s="27">
        <v>4</v>
      </c>
      <c r="G13" s="27">
        <v>1</v>
      </c>
      <c r="H13" s="28">
        <f t="shared" si="0"/>
        <v>20000</v>
      </c>
      <c r="I13" s="28">
        <v>5000</v>
      </c>
      <c r="J13" s="27">
        <v>4</v>
      </c>
      <c r="K13" s="27">
        <v>1</v>
      </c>
      <c r="L13" s="28">
        <f t="shared" si="1"/>
        <v>20000</v>
      </c>
      <c r="M13" s="59"/>
      <c r="O13" s="3">
        <v>92000</v>
      </c>
    </row>
    <row r="14" s="3" customFormat="1" customHeight="1" spans="1:16">
      <c r="A14" s="29" t="s">
        <v>41</v>
      </c>
      <c r="B14" s="29" t="s">
        <v>185</v>
      </c>
      <c r="C14" s="29" t="s">
        <v>41</v>
      </c>
      <c r="D14" s="29" t="s">
        <v>167</v>
      </c>
      <c r="E14" s="30">
        <v>8000</v>
      </c>
      <c r="F14" s="29">
        <v>10</v>
      </c>
      <c r="G14" s="29">
        <v>1</v>
      </c>
      <c r="H14" s="30">
        <f t="shared" si="0"/>
        <v>80000</v>
      </c>
      <c r="I14" s="30">
        <v>8000</v>
      </c>
      <c r="J14" s="29">
        <v>6</v>
      </c>
      <c r="K14" s="29">
        <v>1</v>
      </c>
      <c r="L14" s="35">
        <f t="shared" si="1"/>
        <v>48000</v>
      </c>
      <c r="M14" s="59" t="s">
        <v>186</v>
      </c>
      <c r="O14" s="3">
        <v>79000</v>
      </c>
      <c r="P14" s="3">
        <f>O14-12000</f>
        <v>67000</v>
      </c>
    </row>
    <row r="15" s="5" customFormat="1" customHeight="1" spans="1:13">
      <c r="A15" s="16" t="s">
        <v>41</v>
      </c>
      <c r="B15" s="16" t="s">
        <v>187</v>
      </c>
      <c r="C15" s="16" t="s">
        <v>41</v>
      </c>
      <c r="D15" s="16" t="s">
        <v>167</v>
      </c>
      <c r="E15" s="21">
        <v>500</v>
      </c>
      <c r="F15" s="16">
        <v>8</v>
      </c>
      <c r="G15" s="16">
        <v>3</v>
      </c>
      <c r="H15" s="21">
        <f t="shared" ref="H15:H23" si="2">G15*F15*E15</f>
        <v>12000</v>
      </c>
      <c r="I15" s="21">
        <v>500</v>
      </c>
      <c r="J15" s="16">
        <v>8</v>
      </c>
      <c r="K15" s="16">
        <v>3</v>
      </c>
      <c r="L15" s="21">
        <f t="shared" si="1"/>
        <v>12000</v>
      </c>
      <c r="M15" s="59"/>
    </row>
    <row r="16" s="5" customFormat="1" customHeight="1" spans="1:13">
      <c r="A16" s="16" t="s">
        <v>41</v>
      </c>
      <c r="B16" s="16" t="s">
        <v>188</v>
      </c>
      <c r="C16" s="16" t="s">
        <v>41</v>
      </c>
      <c r="D16" s="16" t="s">
        <v>167</v>
      </c>
      <c r="E16" s="21">
        <v>800</v>
      </c>
      <c r="F16" s="16">
        <v>6</v>
      </c>
      <c r="G16" s="16">
        <v>2</v>
      </c>
      <c r="H16" s="21">
        <f t="shared" si="2"/>
        <v>9600</v>
      </c>
      <c r="I16" s="21">
        <v>800</v>
      </c>
      <c r="J16" s="16">
        <v>6</v>
      </c>
      <c r="K16" s="16">
        <v>2</v>
      </c>
      <c r="L16" s="21">
        <f t="shared" si="1"/>
        <v>9600</v>
      </c>
      <c r="M16" s="59"/>
    </row>
    <row r="17" s="3" customFormat="1" ht="101" customHeight="1" spans="1:13">
      <c r="A17" s="31" t="s">
        <v>189</v>
      </c>
      <c r="B17" s="32" t="s">
        <v>190</v>
      </c>
      <c r="C17" s="31" t="s">
        <v>191</v>
      </c>
      <c r="D17" s="32" t="s">
        <v>99</v>
      </c>
      <c r="E17" s="33">
        <v>500</v>
      </c>
      <c r="F17" s="31">
        <v>10</v>
      </c>
      <c r="G17" s="34">
        <v>2</v>
      </c>
      <c r="H17" s="35">
        <f t="shared" si="2"/>
        <v>10000</v>
      </c>
      <c r="I17" s="33">
        <v>2090</v>
      </c>
      <c r="J17" s="31">
        <v>1</v>
      </c>
      <c r="K17" s="34">
        <v>1</v>
      </c>
      <c r="L17" s="35">
        <f t="shared" ref="L17:L23" si="3">K17*J17*I17</f>
        <v>2090</v>
      </c>
      <c r="M17" s="60" t="s">
        <v>192</v>
      </c>
    </row>
    <row r="18" s="3" customFormat="1" customHeight="1" spans="1:13">
      <c r="A18" s="36" t="s">
        <v>193</v>
      </c>
      <c r="B18" s="37" t="s">
        <v>194</v>
      </c>
      <c r="C18" s="16" t="s">
        <v>195</v>
      </c>
      <c r="D18" s="16" t="s">
        <v>167</v>
      </c>
      <c r="E18" s="38">
        <v>1000</v>
      </c>
      <c r="F18" s="18">
        <v>1</v>
      </c>
      <c r="G18" s="39">
        <v>6</v>
      </c>
      <c r="H18" s="21">
        <f t="shared" si="2"/>
        <v>6000</v>
      </c>
      <c r="I18" s="38">
        <v>1000</v>
      </c>
      <c r="J18" s="18">
        <v>1</v>
      </c>
      <c r="K18" s="39">
        <v>6</v>
      </c>
      <c r="L18" s="21">
        <f t="shared" si="3"/>
        <v>6000</v>
      </c>
      <c r="M18" s="61"/>
    </row>
    <row r="19" s="3" customFormat="1" customHeight="1" spans="1:13">
      <c r="A19" s="40"/>
      <c r="B19" s="41"/>
      <c r="C19" s="16" t="s">
        <v>196</v>
      </c>
      <c r="D19" s="16" t="s">
        <v>167</v>
      </c>
      <c r="E19" s="38">
        <v>800</v>
      </c>
      <c r="F19" s="18">
        <v>1</v>
      </c>
      <c r="G19" s="39">
        <v>6</v>
      </c>
      <c r="H19" s="21">
        <f t="shared" si="2"/>
        <v>4800</v>
      </c>
      <c r="I19" s="38">
        <v>800</v>
      </c>
      <c r="J19" s="18">
        <v>1</v>
      </c>
      <c r="K19" s="39">
        <v>6</v>
      </c>
      <c r="L19" s="21">
        <f t="shared" si="3"/>
        <v>4800</v>
      </c>
      <c r="M19" s="61"/>
    </row>
    <row r="20" s="3" customFormat="1" customHeight="1" spans="1:13">
      <c r="A20" s="40"/>
      <c r="B20" s="41"/>
      <c r="C20" s="16" t="s">
        <v>197</v>
      </c>
      <c r="D20" s="16" t="s">
        <v>167</v>
      </c>
      <c r="E20" s="38">
        <v>500</v>
      </c>
      <c r="F20" s="18">
        <v>4</v>
      </c>
      <c r="G20" s="39">
        <v>4</v>
      </c>
      <c r="H20" s="21">
        <f t="shared" si="2"/>
        <v>8000</v>
      </c>
      <c r="I20" s="38">
        <v>500</v>
      </c>
      <c r="J20" s="18">
        <v>4</v>
      </c>
      <c r="K20" s="39">
        <v>6</v>
      </c>
      <c r="L20" s="21">
        <f t="shared" si="3"/>
        <v>12000</v>
      </c>
      <c r="M20" s="61"/>
    </row>
    <row r="21" s="3" customFormat="1" customHeight="1" spans="1:13">
      <c r="A21" s="40"/>
      <c r="B21" s="41"/>
      <c r="C21" s="31" t="s">
        <v>198</v>
      </c>
      <c r="D21" s="31" t="s">
        <v>167</v>
      </c>
      <c r="E21" s="33">
        <v>1500</v>
      </c>
      <c r="F21" s="31">
        <v>12</v>
      </c>
      <c r="G21" s="34">
        <v>1</v>
      </c>
      <c r="H21" s="35">
        <f t="shared" si="2"/>
        <v>18000</v>
      </c>
      <c r="I21" s="33">
        <v>10120</v>
      </c>
      <c r="J21" s="31">
        <v>1</v>
      </c>
      <c r="K21" s="34">
        <v>1</v>
      </c>
      <c r="L21" s="35">
        <f t="shared" si="3"/>
        <v>10120</v>
      </c>
      <c r="M21" s="61"/>
    </row>
    <row r="22" s="3" customFormat="1" customHeight="1" spans="1:13">
      <c r="A22" s="40"/>
      <c r="B22" s="41"/>
      <c r="C22" s="31" t="s">
        <v>199</v>
      </c>
      <c r="D22" s="31" t="s">
        <v>167</v>
      </c>
      <c r="E22" s="42">
        <v>3</v>
      </c>
      <c r="F22" s="31">
        <v>600</v>
      </c>
      <c r="G22" s="34">
        <v>5</v>
      </c>
      <c r="H22" s="35">
        <f t="shared" si="2"/>
        <v>9000</v>
      </c>
      <c r="I22" s="42">
        <v>1</v>
      </c>
      <c r="J22" s="31">
        <v>800</v>
      </c>
      <c r="K22" s="34">
        <v>8</v>
      </c>
      <c r="L22" s="62">
        <f t="shared" si="3"/>
        <v>6400</v>
      </c>
      <c r="M22" s="63" t="s">
        <v>200</v>
      </c>
    </row>
    <row r="23" s="3" customFormat="1" customHeight="1" spans="1:13">
      <c r="A23" s="43"/>
      <c r="B23" s="44"/>
      <c r="C23" s="16" t="s">
        <v>201</v>
      </c>
      <c r="D23" s="16" t="s">
        <v>167</v>
      </c>
      <c r="E23" s="38">
        <v>150</v>
      </c>
      <c r="F23" s="18">
        <v>6</v>
      </c>
      <c r="G23" s="39">
        <v>5</v>
      </c>
      <c r="H23" s="21">
        <f t="shared" si="2"/>
        <v>4500</v>
      </c>
      <c r="I23" s="38">
        <v>150</v>
      </c>
      <c r="J23" s="18">
        <v>6</v>
      </c>
      <c r="K23" s="39">
        <v>5</v>
      </c>
      <c r="L23" s="21">
        <f t="shared" si="3"/>
        <v>4500</v>
      </c>
      <c r="M23" s="61" t="s">
        <v>202</v>
      </c>
    </row>
    <row r="24" s="3" customFormat="1" customHeight="1" spans="1:13">
      <c r="A24" s="45"/>
      <c r="B24" s="46" t="s">
        <v>203</v>
      </c>
      <c r="C24" s="31"/>
      <c r="D24" s="31" t="s">
        <v>108</v>
      </c>
      <c r="E24" s="33"/>
      <c r="F24" s="31"/>
      <c r="G24" s="34"/>
      <c r="H24" s="35"/>
      <c r="I24" s="33">
        <v>0</v>
      </c>
      <c r="J24" s="31">
        <v>0</v>
      </c>
      <c r="K24" s="34">
        <v>0</v>
      </c>
      <c r="L24" s="35">
        <f t="shared" ref="L24:L29" si="4">K24*J24*I24</f>
        <v>0</v>
      </c>
      <c r="M24" s="61" t="s">
        <v>204</v>
      </c>
    </row>
    <row r="25" s="3" customFormat="1" ht="24" customHeight="1" spans="1:13">
      <c r="A25" s="45"/>
      <c r="B25" s="47" t="s">
        <v>205</v>
      </c>
      <c r="C25" s="29"/>
      <c r="D25" s="29" t="s">
        <v>206</v>
      </c>
      <c r="E25" s="30">
        <v>30</v>
      </c>
      <c r="F25" s="29">
        <v>300</v>
      </c>
      <c r="G25" s="29">
        <v>1</v>
      </c>
      <c r="H25" s="30">
        <f>G25*F25*E25</f>
        <v>9000</v>
      </c>
      <c r="I25" s="30">
        <v>30</v>
      </c>
      <c r="J25" s="29">
        <v>300</v>
      </c>
      <c r="K25" s="29">
        <v>0</v>
      </c>
      <c r="L25" s="30">
        <f t="shared" si="4"/>
        <v>0</v>
      </c>
      <c r="M25" s="61"/>
    </row>
    <row r="26" s="3" customFormat="1" customHeight="1" spans="1:13">
      <c r="A26" s="45"/>
      <c r="B26" s="48" t="s">
        <v>207</v>
      </c>
      <c r="C26" s="16"/>
      <c r="D26" s="16" t="s">
        <v>50</v>
      </c>
      <c r="E26" s="21">
        <v>20</v>
      </c>
      <c r="F26" s="16">
        <v>300</v>
      </c>
      <c r="G26" s="16">
        <v>1</v>
      </c>
      <c r="H26" s="21">
        <f>G26*F26*E26</f>
        <v>6000</v>
      </c>
      <c r="I26" s="21">
        <v>20</v>
      </c>
      <c r="J26" s="16">
        <v>300</v>
      </c>
      <c r="K26" s="16">
        <v>1</v>
      </c>
      <c r="L26" s="21">
        <f t="shared" si="4"/>
        <v>6000</v>
      </c>
      <c r="M26" s="61"/>
    </row>
    <row r="27" s="3" customFormat="1" customHeight="1" spans="1:13">
      <c r="A27" s="45"/>
      <c r="B27" s="47" t="s">
        <v>208</v>
      </c>
      <c r="C27" s="29"/>
      <c r="D27" s="29" t="s">
        <v>50</v>
      </c>
      <c r="E27" s="30">
        <v>50</v>
      </c>
      <c r="F27" s="29">
        <v>300</v>
      </c>
      <c r="G27" s="29">
        <v>1</v>
      </c>
      <c r="H27" s="30">
        <f>G27*F27*E27</f>
        <v>15000</v>
      </c>
      <c r="I27" s="30">
        <v>50</v>
      </c>
      <c r="J27" s="29">
        <v>300</v>
      </c>
      <c r="K27" s="29">
        <v>0</v>
      </c>
      <c r="L27" s="30">
        <f t="shared" si="4"/>
        <v>0</v>
      </c>
      <c r="M27" s="61"/>
    </row>
    <row r="28" s="5" customFormat="1" ht="14.25" spans="1:13">
      <c r="A28" s="45"/>
      <c r="B28" s="48" t="s">
        <v>209</v>
      </c>
      <c r="C28" s="16"/>
      <c r="D28" s="16" t="s">
        <v>62</v>
      </c>
      <c r="E28" s="21">
        <v>20</v>
      </c>
      <c r="F28" s="16">
        <v>300</v>
      </c>
      <c r="G28" s="16">
        <v>1</v>
      </c>
      <c r="H28" s="21">
        <f>G28*F28*E28</f>
        <v>6000</v>
      </c>
      <c r="I28" s="21">
        <v>20</v>
      </c>
      <c r="J28" s="16">
        <v>300</v>
      </c>
      <c r="K28" s="16">
        <v>1</v>
      </c>
      <c r="L28" s="21">
        <f t="shared" si="4"/>
        <v>6000</v>
      </c>
      <c r="M28" s="60"/>
    </row>
    <row r="29" s="3" customFormat="1" customHeight="1" spans="1:13">
      <c r="A29" s="45"/>
      <c r="B29" s="48" t="s">
        <v>210</v>
      </c>
      <c r="C29" s="16"/>
      <c r="D29" s="16" t="s">
        <v>50</v>
      </c>
      <c r="E29" s="21">
        <v>200</v>
      </c>
      <c r="F29" s="16">
        <v>150</v>
      </c>
      <c r="G29" s="16">
        <v>1</v>
      </c>
      <c r="H29" s="21">
        <f>G29*F29*E29</f>
        <v>30000</v>
      </c>
      <c r="I29" s="21">
        <v>200</v>
      </c>
      <c r="J29" s="16">
        <v>150</v>
      </c>
      <c r="K29" s="16">
        <v>1</v>
      </c>
      <c r="L29" s="21">
        <f t="shared" si="4"/>
        <v>30000</v>
      </c>
      <c r="M29" s="61"/>
    </row>
    <row r="30" s="2" customFormat="1" customHeight="1" spans="1:13">
      <c r="A30" s="49" t="s">
        <v>211</v>
      </c>
      <c r="B30" s="50"/>
      <c r="C30" s="51"/>
      <c r="D30" s="50"/>
      <c r="E30" s="50"/>
      <c r="F30" s="50"/>
      <c r="G30" s="52"/>
      <c r="H30" s="53">
        <f>SUM(H3:H29)</f>
        <v>300400</v>
      </c>
      <c r="I30" s="64" t="s">
        <v>212</v>
      </c>
      <c r="J30" s="65"/>
      <c r="K30" s="66"/>
      <c r="L30" s="67">
        <f>SUM(L3:L29)</f>
        <v>230010</v>
      </c>
      <c r="M30" s="68"/>
    </row>
  </sheetData>
  <mergeCells count="7">
    <mergeCell ref="A1:H1"/>
    <mergeCell ref="I1:L1"/>
    <mergeCell ref="A30:G30"/>
    <mergeCell ref="I30:K30"/>
    <mergeCell ref="A18:A23"/>
    <mergeCell ref="A24:A29"/>
    <mergeCell ref="B18:B2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预算汇总</vt:lpstr>
      <vt:lpstr>凯悦酒店</vt:lpstr>
      <vt:lpstr>供应商创意&amp;设计</vt:lpstr>
      <vt:lpstr>搭建&amp;AV</vt:lpstr>
      <vt:lpstr>第三方人员&amp;其它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2015-06-08T10:19:00Z</dcterms:created>
  <dcterms:modified xsi:type="dcterms:W3CDTF">2021-01-25T03:49:29Z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