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2021年\2021年9月14日宝马国家补贴项目\"/>
    </mc:Choice>
  </mc:AlternateContent>
  <xr:revisionPtr revIDLastSave="0" documentId="13_ncr:1_{6FB0F344-CB26-4012-BF7B-25471C7BFE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模板" sheetId="1" r:id="rId1"/>
    <sheet name="上海站结算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G8" i="2"/>
  <c r="C9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E21" i="2"/>
  <c r="E22" i="2"/>
  <c r="E23" i="2"/>
  <c r="G20" i="2"/>
  <c r="E24" i="2"/>
  <c r="E25" i="2"/>
  <c r="D26" i="2"/>
  <c r="E26" i="2"/>
  <c r="E7" i="2"/>
  <c r="G7" i="2"/>
  <c r="D27" i="2"/>
  <c r="E27" i="2"/>
  <c r="G24" i="2"/>
  <c r="G28" i="2"/>
  <c r="E28" i="1"/>
  <c r="D23" i="1"/>
  <c r="E23" i="1"/>
  <c r="E21" i="1"/>
  <c r="E20" i="1"/>
  <c r="E19" i="1"/>
  <c r="E18" i="1"/>
  <c r="E17" i="1"/>
  <c r="G13" i="1"/>
  <c r="G8" i="1"/>
  <c r="G7" i="1"/>
  <c r="D22" i="1"/>
  <c r="E22" i="1"/>
  <c r="G17" i="1"/>
  <c r="G29" i="1"/>
  <c r="E25" i="1"/>
  <c r="E29" i="1"/>
  <c r="E26" i="1"/>
  <c r="E27" i="1"/>
</calcChain>
</file>

<file path=xl/sharedStrings.xml><?xml version="1.0" encoding="utf-8"?>
<sst xmlns="http://schemas.openxmlformats.org/spreadsheetml/2006/main" count="122" uniqueCount="77">
  <si>
    <t>Quotation template_2021 NEV subsidy onsite audit supporting services 2021 新能源国补现场审核支持服务项目报价</t>
  </si>
  <si>
    <t>Premise (for quotation only. Actual location and time will be updated upon notice)
报价假设（只适用于报价预估。实际时间和地点确认后会再次通知）:
1.地点：假设在3个城市进行，每个城市选一家经销商为审核地点。差旅按照&lt;北京-上海, 北京-广州,北京-成都&gt;往返程预估。
2.时间：9月中至12月期间，每个城市4天，共12天。
3.现场人数：总计17人。BBA 8人，审核组4人，活动公司5人。实际人数安排将依据抽检车辆数量和时间地点调整。
4.现场审核总量：假设为申请量的3%=726台，以实际抽检量为准。</t>
  </si>
  <si>
    <t>Bidder Company Name 报价公司名称</t>
  </si>
  <si>
    <t>康辉集团北京国际会议展览有限公司</t>
  </si>
  <si>
    <t>Contact Person, Email, Phone 联系人，联系方式</t>
  </si>
  <si>
    <r>
      <t>仲岚</t>
    </r>
    <r>
      <rPr>
        <sz val="10"/>
        <color theme="1"/>
        <rFont val="Arial"/>
        <family val="2"/>
      </rPr>
      <t xml:space="preserve"> 13910193620</t>
    </r>
  </si>
  <si>
    <t>类别</t>
  </si>
  <si>
    <t>描述</t>
  </si>
  <si>
    <r>
      <rPr>
        <b/>
        <sz val="11"/>
        <color theme="1"/>
        <rFont val="等线"/>
        <family val="3"/>
        <charset val="134"/>
        <scheme val="minor"/>
      </rPr>
      <t xml:space="preserve">单价(net)
</t>
    </r>
    <r>
      <rPr>
        <b/>
        <sz val="11"/>
        <color rgb="FF0070C0"/>
        <rFont val="等线"/>
        <family val="3"/>
        <charset val="134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</si>
  <si>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</si>
  <si>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</si>
  <si>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</si>
  <si>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</si>
  <si>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</si>
  <si>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为确保车辆在指定时间和地点接受审核，邀约客户时与其沟通的补偿金额，在车辆完成检查后次日内支付。</t>
  </si>
  <si>
    <t>此项不用报价，预留金额</t>
  </si>
  <si>
    <t>供应商需在项目期间垫付此项，主要以电汇形式进行。总金额是最大预估，以实际发生为准。
根据法务税务意见，以收据形式结算。</t>
  </si>
  <si>
    <t>经销商邀约服务费
（项目结束后结算）</t>
  </si>
  <si>
    <t>原销售车辆的经销商联系邀约客户，澄清事由，最大限度提高到场意愿。</t>
  </si>
  <si>
    <t>以实际到场（或以其他形式完成审核）为准。</t>
  </si>
  <si>
    <t>经销商现场服务费
（项目结束后结算）</t>
  </si>
  <si>
    <t>高压电池拆解</t>
  </si>
  <si>
    <t>预估逻辑：每个生产型号2台*本次申请的14个生产型号。以实际发生为准。</t>
  </si>
  <si>
    <t>按要求的一般检查</t>
  </si>
  <si>
    <t>以实际检查量为准。</t>
  </si>
  <si>
    <t>新能源技师支持</t>
  </si>
  <si>
    <t>预估逻辑：每场3位技师*每场4天*3场。以实际发生为准。</t>
  </si>
  <si>
    <t>场地、会议室使用</t>
  </si>
  <si>
    <t>预估逻辑：每场5天(准备+现场)*3场。以实际发生为准。
Per actual dealer quotation.</t>
  </si>
  <si>
    <t>审核组行程
（按需垫付）</t>
  </si>
  <si>
    <t>现场审核期间用车</t>
  </si>
  <si>
    <t>数量基于：每天3台商务车*4天*3个城市。以实际发生为准。</t>
  </si>
  <si>
    <t>午餐晚餐</t>
  </si>
  <si>
    <t>数量基于：每天12人*两餐*4天*3个城市。以实际发生为准。</t>
  </si>
  <si>
    <t>茶歇</t>
  </si>
  <si>
    <t>数量基于：每天20人*4天*3个城市。以实际发生为准。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</si>
  <si>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</si>
  <si>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</si>
  <si>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</si>
  <si>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机票/火车票</t>
  </si>
  <si>
    <t>数量基于：5人* 3 条往返路线&lt;北京-上海, 北京-广州,北京-成都&gt;。以实际发生为准。</t>
  </si>
  <si>
    <t>住宿</t>
  </si>
  <si>
    <t>数量基于：5人* 5天*3个城市。以实际发生为准。</t>
  </si>
  <si>
    <t>餐饮交通</t>
  </si>
  <si>
    <t>供应商服务费</t>
  </si>
  <si>
    <t>客户邀约跟进：对有意愿到场的客户有效跟进以确保到场；应对突发情况及时上报并跟进处理。</t>
  </si>
  <si>
    <t>现场人员支持：维护现场秩序，引导客户在最短时间内完成现场流程离场。协调用车用餐，处理突发情况。</t>
  </si>
  <si>
    <t>数量基于5人*5天*3个城市。以实际发生为准。</t>
  </si>
  <si>
    <r>
      <rPr>
        <sz val="11"/>
        <color theme="1"/>
        <rFont val="等线"/>
        <family val="3"/>
        <charset val="134"/>
        <scheme val="minor"/>
      </rPr>
      <t>项目服务费率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</si>
  <si>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项目统筹协调，人员配备，款项垫付（不含客户补偿金）。</t>
  </si>
  <si>
    <r>
      <rPr>
        <sz val="11"/>
        <color theme="1"/>
        <rFont val="等线"/>
        <family val="3"/>
        <charset val="134"/>
        <scheme val="minor"/>
      </rPr>
      <t>客户补偿款代付费用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</si>
  <si>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客户补偿金垫付的财务成本。</t>
  </si>
  <si>
    <t>合计发票金额(net)</t>
  </si>
  <si>
    <t>客户补偿金之外的项目</t>
  </si>
  <si>
    <t>VAT  6%</t>
  </si>
  <si>
    <t>合计发票金额(gross)</t>
  </si>
  <si>
    <t>收据金额</t>
  </si>
  <si>
    <t>客户补偿金</t>
  </si>
  <si>
    <t>项目支出总计(net)</t>
  </si>
  <si>
    <t>13日火车退票费</t>
    <phoneticPr fontId="14" type="noConversion"/>
  </si>
  <si>
    <t>火车票往返</t>
    <phoneticPr fontId="14" type="noConversion"/>
  </si>
  <si>
    <t>火车票退票费</t>
    <phoneticPr fontId="14" type="noConversion"/>
  </si>
  <si>
    <t>房费差价</t>
    <phoneticPr fontId="14" type="noConversion"/>
  </si>
  <si>
    <t>审核组送机用车</t>
    <phoneticPr fontId="14" type="noConversion"/>
  </si>
  <si>
    <t>24日专家组送机</t>
    <phoneticPr fontId="14" type="noConversion"/>
  </si>
  <si>
    <t>客户对价补偿
（审核次日内垫付）</t>
    <phoneticPr fontId="14" type="noConversion"/>
  </si>
  <si>
    <t>4台车检查完毕后代驾送回（其中一台车往返代驾）</t>
    <phoneticPr fontId="14" type="noConversion"/>
  </si>
  <si>
    <t>等王晋报销金额</t>
    <phoneticPr fontId="14" type="noConversion"/>
  </si>
  <si>
    <t>上海用车14日1辆，15日2辆，16日2辆，17日1辆，18日1辆，23日3辆全天包车，广州用车24日2辆全天包车，包含超时超公里费用</t>
    <phoneticPr fontId="14" type="noConversion"/>
  </si>
  <si>
    <t>数量基于：5人往返北京-上海高铁费用。</t>
    <phoneticPr fontId="14" type="noConversion"/>
  </si>
  <si>
    <t>数量基于：5人* 3晚。</t>
    <phoneticPr fontId="14" type="noConversion"/>
  </si>
  <si>
    <t>数量基于5人*4天（14-17日）。以实际发生为准。</t>
    <phoneticPr fontId="14" type="noConversion"/>
  </si>
  <si>
    <t>数量基于：5人* 4天。以实际发生为准。</t>
    <phoneticPr fontId="14" type="noConversion"/>
  </si>
  <si>
    <t>Quotation template_2021 NEV subsidy onsite audit supporting services 2021 新能源国补现场审核支持服务项目结算</t>
    <phoneticPr fontId="14" type="noConversion"/>
  </si>
  <si>
    <t>拖车费用</t>
    <phoneticPr fontId="14" type="noConversion"/>
  </si>
  <si>
    <t>广州两台车拖车费用</t>
    <phoneticPr fontId="14" type="noConversion"/>
  </si>
  <si>
    <t>代驾费用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</si>
</sst>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0" tint="-0.499984740745262"/>
      <name val="等线"/>
      <family val="3"/>
      <charset val="134"/>
      <scheme val="minor"/>
    </font>
    <font>
      <b/>
      <sz val="11"/>
      <color theme="0" tint="-0.49998474074526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77" fontId="0" fillId="0" borderId="0" xfId="1" applyNumberFormat="1" applyFont="1"/>
    <xf numFmtId="0" fontId="0" fillId="0" borderId="0" xfId="0" applyAlignment="1">
      <alignment horizontal="left" wrapText="1"/>
    </xf>
    <xf numFmtId="177" fontId="1" fillId="0" borderId="0" xfId="1" applyNumberFormat="1" applyFont="1"/>
    <xf numFmtId="0" fontId="2" fillId="0" borderId="0" xfId="0" applyFont="1"/>
    <xf numFmtId="0" fontId="0" fillId="0" borderId="0" xfId="0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center" vertical="center" wrapText="1"/>
    </xf>
    <xf numFmtId="177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" fillId="0" borderId="3" xfId="1" applyNumberFormat="1" applyFont="1" applyBorder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1" fillId="0" borderId="0" xfId="1" applyNumberFormat="1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77" fontId="8" fillId="4" borderId="5" xfId="1" applyNumberFormat="1" applyFont="1" applyFill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8" fillId="4" borderId="5" xfId="2" applyNumberFormat="1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top"/>
    </xf>
    <xf numFmtId="177" fontId="9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9" fillId="0" borderId="0" xfId="1" applyNumberFormat="1" applyFont="1"/>
    <xf numFmtId="0" fontId="0" fillId="0" borderId="0" xfId="0" applyAlignment="1">
      <alignment wrapText="1"/>
    </xf>
    <xf numFmtId="177" fontId="1" fillId="5" borderId="0" xfId="1" applyNumberFormat="1" applyFont="1" applyFill="1"/>
    <xf numFmtId="177" fontId="1" fillId="0" borderId="0" xfId="1" applyNumberFormat="1" applyFont="1" applyFill="1"/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9" fontId="8" fillId="4" borderId="5" xfId="2" applyNumberFormat="1" applyFont="1" applyFill="1" applyBorder="1" applyAlignment="1">
      <alignment horizontal="right" vertical="center"/>
    </xf>
    <xf numFmtId="177" fontId="0" fillId="0" borderId="0" xfId="0" applyNumberFormat="1"/>
    <xf numFmtId="177" fontId="0" fillId="0" borderId="0" xfId="1" applyNumberFormat="1" applyFont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177" fontId="0" fillId="0" borderId="5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177" fontId="8" fillId="0" borderId="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177" fontId="8" fillId="0" borderId="5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2" borderId="0" xfId="0" quotePrefix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 vertical="center"/>
    </xf>
    <xf numFmtId="177" fontId="1" fillId="5" borderId="0" xfId="1" applyNumberFormat="1" applyFont="1" applyFill="1" applyAlignment="1">
      <alignment horizontal="right"/>
    </xf>
    <xf numFmtId="177" fontId="7" fillId="0" borderId="5" xfId="1" applyNumberFormat="1" applyFont="1" applyBorder="1" applyAlignment="1">
      <alignment horizontal="center" vertical="center"/>
    </xf>
    <xf numFmtId="177" fontId="1" fillId="0" borderId="5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GridLines="0" tabSelected="1" zoomScaleNormal="100" workbookViewId="0">
      <pane ySplit="6" topLeftCell="A7" activePane="bottomLeft" state="frozen"/>
      <selection pane="bottomLeft" activeCell="E7" sqref="E7"/>
    </sheetView>
  </sheetViews>
  <sheetFormatPr defaultColWidth="9" defaultRowHeight="13.8" x14ac:dyDescent="0.25"/>
  <cols>
    <col min="1" max="1" width="20.6640625" customWidth="1"/>
    <col min="2" max="2" width="45.6640625" customWidth="1"/>
    <col min="3" max="3" width="18.5546875" style="4" customWidth="1"/>
    <col min="4" max="4" width="11.5546875" style="4" customWidth="1"/>
    <col min="5" max="5" width="14.6640625" style="4" customWidth="1"/>
    <col min="6" max="6" width="58.5546875" style="5" customWidth="1"/>
    <col min="7" max="7" width="18.5546875" style="4" customWidth="1"/>
    <col min="8" max="8" width="13.33203125" style="6" customWidth="1"/>
  </cols>
  <sheetData>
    <row r="1" spans="1:15" ht="17.399999999999999" x14ac:dyDescent="0.3">
      <c r="A1" s="7" t="s">
        <v>0</v>
      </c>
    </row>
    <row r="2" spans="1:15" ht="110.25" customHeight="1" x14ac:dyDescent="0.25">
      <c r="A2" s="65" t="s">
        <v>1</v>
      </c>
      <c r="B2" s="65"/>
      <c r="C2" s="65"/>
      <c r="D2" s="65"/>
      <c r="E2" s="65"/>
      <c r="F2" s="65"/>
      <c r="G2" s="65"/>
    </row>
    <row r="3" spans="1:15" x14ac:dyDescent="0.25">
      <c r="A3" s="66" t="s">
        <v>2</v>
      </c>
      <c r="B3" s="67"/>
      <c r="C3" s="68" t="s">
        <v>3</v>
      </c>
      <c r="D3" s="69"/>
      <c r="E3" s="69"/>
      <c r="F3" s="69"/>
      <c r="G3" s="8"/>
    </row>
    <row r="4" spans="1:15" x14ac:dyDescent="0.25">
      <c r="A4" s="66" t="s">
        <v>4</v>
      </c>
      <c r="B4" s="67"/>
      <c r="C4" s="68" t="s">
        <v>5</v>
      </c>
      <c r="D4" s="69"/>
      <c r="E4" s="69"/>
      <c r="F4" s="69"/>
      <c r="G4" s="8"/>
    </row>
    <row r="5" spans="1:15" x14ac:dyDescent="0.25">
      <c r="A5" s="9"/>
      <c r="B5" s="9"/>
      <c r="C5" s="10"/>
      <c r="D5" s="10"/>
      <c r="E5" s="10"/>
      <c r="F5" s="8"/>
      <c r="G5" s="8"/>
    </row>
    <row r="6" spans="1:15" s="1" customFormat="1" ht="37.5" customHeight="1" x14ac:dyDescent="0.25">
      <c r="A6" s="11" t="s">
        <v>6</v>
      </c>
      <c r="B6" s="12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6" t="s">
        <v>12</v>
      </c>
      <c r="H6" s="17"/>
    </row>
    <row r="7" spans="1:15" s="2" customFormat="1" ht="57" customHeight="1" x14ac:dyDescent="0.25">
      <c r="A7" s="18" t="s">
        <v>13</v>
      </c>
      <c r="B7" s="19" t="s">
        <v>14</v>
      </c>
      <c r="C7" s="76" t="s">
        <v>15</v>
      </c>
      <c r="D7" s="76"/>
      <c r="E7" s="20">
        <v>1300000</v>
      </c>
      <c r="F7" s="19" t="s">
        <v>16</v>
      </c>
      <c r="G7" s="21">
        <f>E7</f>
        <v>1300000</v>
      </c>
      <c r="H7" s="17"/>
    </row>
    <row r="8" spans="1:15" s="2" customFormat="1" ht="55.5" customHeight="1" x14ac:dyDescent="0.25">
      <c r="A8" s="22" t="s">
        <v>17</v>
      </c>
      <c r="B8" s="23" t="s">
        <v>18</v>
      </c>
      <c r="C8" s="77"/>
      <c r="D8" s="77"/>
      <c r="E8" s="77">
        <v>1200000</v>
      </c>
      <c r="F8" s="23" t="s">
        <v>19</v>
      </c>
      <c r="G8" s="74">
        <f>E8</f>
        <v>1200000</v>
      </c>
      <c r="H8" s="24"/>
    </row>
    <row r="9" spans="1:15" s="2" customFormat="1" ht="33.75" customHeight="1" x14ac:dyDescent="0.25">
      <c r="A9" s="78" t="s">
        <v>20</v>
      </c>
      <c r="B9" s="23" t="s">
        <v>21</v>
      </c>
      <c r="C9" s="77"/>
      <c r="D9" s="77"/>
      <c r="E9" s="77"/>
      <c r="F9" s="23" t="s">
        <v>22</v>
      </c>
      <c r="G9" s="74"/>
      <c r="H9" s="24"/>
    </row>
    <row r="10" spans="1:15" s="2" customFormat="1" ht="33.75" customHeight="1" x14ac:dyDescent="0.25">
      <c r="A10" s="78"/>
      <c r="B10" s="23" t="s">
        <v>23</v>
      </c>
      <c r="C10" s="77"/>
      <c r="D10" s="77"/>
      <c r="E10" s="77"/>
      <c r="F10" s="23" t="s">
        <v>24</v>
      </c>
      <c r="G10" s="74"/>
      <c r="H10" s="24"/>
      <c r="I10"/>
      <c r="J10"/>
      <c r="K10"/>
      <c r="L10"/>
      <c r="M10"/>
      <c r="N10"/>
      <c r="O10"/>
    </row>
    <row r="11" spans="1:15" s="2" customFormat="1" ht="33.75" customHeight="1" x14ac:dyDescent="0.25">
      <c r="A11" s="78"/>
      <c r="B11" s="25" t="s">
        <v>25</v>
      </c>
      <c r="C11" s="77"/>
      <c r="D11" s="77"/>
      <c r="E11" s="77"/>
      <c r="F11" s="23" t="s">
        <v>26</v>
      </c>
      <c r="G11" s="74"/>
      <c r="H11" s="24"/>
      <c r="I11"/>
      <c r="J11"/>
      <c r="K11"/>
      <c r="L11"/>
      <c r="M11"/>
      <c r="N11"/>
      <c r="O11"/>
    </row>
    <row r="12" spans="1:15" s="2" customFormat="1" ht="33.75" customHeight="1" x14ac:dyDescent="0.25">
      <c r="A12" s="78"/>
      <c r="B12" s="23" t="s">
        <v>27</v>
      </c>
      <c r="C12" s="77"/>
      <c r="D12" s="77"/>
      <c r="E12" s="77"/>
      <c r="F12" s="23" t="s">
        <v>28</v>
      </c>
      <c r="G12" s="74"/>
      <c r="H12" s="24"/>
      <c r="I12"/>
      <c r="J12"/>
      <c r="K12"/>
      <c r="L12"/>
      <c r="M12"/>
      <c r="N12"/>
      <c r="O12"/>
    </row>
    <row r="13" spans="1:15" s="2" customFormat="1" ht="21" customHeight="1" x14ac:dyDescent="0.25">
      <c r="A13" s="78" t="s">
        <v>29</v>
      </c>
      <c r="B13" s="23" t="s">
        <v>30</v>
      </c>
      <c r="C13" s="77"/>
      <c r="D13" s="77"/>
      <c r="E13" s="77">
        <v>300000</v>
      </c>
      <c r="F13" s="23" t="s">
        <v>31</v>
      </c>
      <c r="G13" s="74">
        <f>E13</f>
        <v>300000</v>
      </c>
      <c r="H13" s="24"/>
      <c r="I13"/>
      <c r="J13"/>
      <c r="K13"/>
      <c r="L13"/>
      <c r="M13"/>
      <c r="N13"/>
      <c r="O13"/>
    </row>
    <row r="14" spans="1:15" s="2" customFormat="1" ht="21" customHeight="1" x14ac:dyDescent="0.25">
      <c r="A14" s="78"/>
      <c r="B14" s="23" t="s">
        <v>32</v>
      </c>
      <c r="C14" s="77"/>
      <c r="D14" s="77"/>
      <c r="E14" s="77"/>
      <c r="F14" s="23" t="s">
        <v>33</v>
      </c>
      <c r="G14" s="74"/>
      <c r="H14" s="24"/>
      <c r="I14"/>
      <c r="J14"/>
      <c r="K14"/>
      <c r="L14"/>
      <c r="M14"/>
      <c r="N14"/>
      <c r="O14"/>
    </row>
    <row r="15" spans="1:15" s="2" customFormat="1" ht="21" customHeight="1" x14ac:dyDescent="0.25">
      <c r="A15" s="78"/>
      <c r="B15" s="23" t="s">
        <v>34</v>
      </c>
      <c r="C15" s="77"/>
      <c r="D15" s="77"/>
      <c r="E15" s="77"/>
      <c r="F15" s="23" t="s">
        <v>35</v>
      </c>
      <c r="G15" s="74"/>
      <c r="H15" s="24"/>
      <c r="I15"/>
      <c r="J15"/>
      <c r="K15"/>
      <c r="L15"/>
      <c r="M15"/>
      <c r="N15"/>
      <c r="O15"/>
    </row>
    <row r="16" spans="1:15" s="2" customFormat="1" ht="41.25" customHeight="1" x14ac:dyDescent="0.25">
      <c r="A16" s="78"/>
      <c r="B16" s="23" t="s">
        <v>36</v>
      </c>
      <c r="C16" s="77"/>
      <c r="D16" s="77"/>
      <c r="E16" s="77"/>
      <c r="F16" s="23" t="s">
        <v>37</v>
      </c>
      <c r="G16" s="74"/>
      <c r="H16" s="24"/>
      <c r="I16"/>
      <c r="J16"/>
      <c r="K16"/>
      <c r="L16"/>
      <c r="M16"/>
      <c r="N16"/>
      <c r="O16"/>
    </row>
    <row r="17" spans="1:15" s="2" customFormat="1" ht="39" customHeight="1" x14ac:dyDescent="0.25">
      <c r="A17" s="79" t="s">
        <v>38</v>
      </c>
      <c r="B17" s="26" t="s">
        <v>39</v>
      </c>
      <c r="C17" s="27">
        <v>2000</v>
      </c>
      <c r="D17" s="28">
        <v>15</v>
      </c>
      <c r="E17" s="28">
        <f t="shared" ref="E17:E23" si="0">C17*D17</f>
        <v>30000</v>
      </c>
      <c r="F17" s="26" t="s">
        <v>40</v>
      </c>
      <c r="G17" s="75">
        <f>SUM(E17:E23)</f>
        <v>355040.8</v>
      </c>
      <c r="H17" s="24"/>
      <c r="I17"/>
      <c r="J17"/>
      <c r="K17"/>
      <c r="L17"/>
      <c r="M17"/>
      <c r="N17"/>
      <c r="O17"/>
    </row>
    <row r="18" spans="1:15" s="2" customFormat="1" ht="18.75" customHeight="1" x14ac:dyDescent="0.25">
      <c r="A18" s="79"/>
      <c r="B18" s="29" t="s">
        <v>41</v>
      </c>
      <c r="C18" s="27">
        <v>250</v>
      </c>
      <c r="D18" s="28">
        <v>75</v>
      </c>
      <c r="E18" s="28">
        <f t="shared" si="0"/>
        <v>18750</v>
      </c>
      <c r="F18" s="26" t="s">
        <v>42</v>
      </c>
      <c r="G18" s="75"/>
      <c r="H18" s="24"/>
      <c r="I18"/>
      <c r="J18"/>
      <c r="K18"/>
      <c r="L18"/>
      <c r="M18"/>
      <c r="N18"/>
      <c r="O18"/>
    </row>
    <row r="19" spans="1:15" s="2" customFormat="1" ht="18.75" customHeight="1" x14ac:dyDescent="0.25">
      <c r="A19" s="79"/>
      <c r="B19" s="26" t="s">
        <v>43</v>
      </c>
      <c r="C19" s="27">
        <v>150</v>
      </c>
      <c r="D19" s="28">
        <v>75</v>
      </c>
      <c r="E19" s="28">
        <f t="shared" si="0"/>
        <v>11250</v>
      </c>
      <c r="F19" s="26" t="s">
        <v>42</v>
      </c>
      <c r="G19" s="75"/>
      <c r="H19" s="24"/>
      <c r="I19"/>
      <c r="J19"/>
      <c r="K19"/>
      <c r="L19"/>
      <c r="M19"/>
      <c r="N19"/>
      <c r="O19"/>
    </row>
    <row r="20" spans="1:15" s="2" customFormat="1" ht="54.75" customHeight="1" x14ac:dyDescent="0.25">
      <c r="A20" s="79" t="s">
        <v>44</v>
      </c>
      <c r="B20" s="26" t="s">
        <v>45</v>
      </c>
      <c r="C20" s="27">
        <v>10</v>
      </c>
      <c r="D20" s="28">
        <v>726</v>
      </c>
      <c r="E20" s="28">
        <f t="shared" si="0"/>
        <v>7260</v>
      </c>
      <c r="F20" s="29" t="s">
        <v>19</v>
      </c>
      <c r="G20" s="75"/>
      <c r="H20" s="24"/>
      <c r="I20"/>
      <c r="J20"/>
      <c r="K20"/>
      <c r="L20"/>
      <c r="M20"/>
      <c r="N20"/>
      <c r="O20"/>
    </row>
    <row r="21" spans="1:15" s="2" customFormat="1" ht="57" customHeight="1" x14ac:dyDescent="0.25">
      <c r="A21" s="79"/>
      <c r="B21" s="26" t="s">
        <v>46</v>
      </c>
      <c r="C21" s="27">
        <v>400</v>
      </c>
      <c r="D21" s="28">
        <v>75</v>
      </c>
      <c r="E21" s="28">
        <f t="shared" si="0"/>
        <v>30000</v>
      </c>
      <c r="F21" s="26" t="s">
        <v>47</v>
      </c>
      <c r="G21" s="75"/>
      <c r="H21" s="24"/>
      <c r="I21"/>
      <c r="J21"/>
      <c r="K21"/>
      <c r="L21"/>
      <c r="M21"/>
      <c r="N21"/>
      <c r="O21"/>
    </row>
    <row r="22" spans="1:15" s="2" customFormat="1" ht="31.5" customHeight="1" x14ac:dyDescent="0.25">
      <c r="A22" s="79"/>
      <c r="B22" s="26" t="s">
        <v>48</v>
      </c>
      <c r="C22" s="30">
        <v>0.08</v>
      </c>
      <c r="D22" s="28">
        <f>SUM(E8:E21)</f>
        <v>1597260</v>
      </c>
      <c r="E22" s="28">
        <f t="shared" si="0"/>
        <v>127780.8</v>
      </c>
      <c r="F22" s="31" t="s">
        <v>49</v>
      </c>
      <c r="G22" s="75"/>
      <c r="H22" s="24"/>
      <c r="I22"/>
      <c r="J22"/>
      <c r="K22"/>
      <c r="L22"/>
      <c r="M22"/>
      <c r="N22"/>
      <c r="O22"/>
    </row>
    <row r="23" spans="1:15" s="2" customFormat="1" ht="21.75" customHeight="1" x14ac:dyDescent="0.25">
      <c r="A23" s="79"/>
      <c r="B23" s="29" t="s">
        <v>50</v>
      </c>
      <c r="C23" s="30">
        <v>0.1</v>
      </c>
      <c r="D23" s="32">
        <f>E7</f>
        <v>1300000</v>
      </c>
      <c r="E23" s="28">
        <f t="shared" si="0"/>
        <v>130000</v>
      </c>
      <c r="F23" s="29" t="s">
        <v>51</v>
      </c>
      <c r="G23" s="75"/>
      <c r="H23" s="24"/>
      <c r="I23"/>
      <c r="J23"/>
      <c r="K23"/>
      <c r="L23"/>
      <c r="M23"/>
      <c r="N23"/>
      <c r="O23"/>
    </row>
    <row r="24" spans="1:15" s="3" customFormat="1" x14ac:dyDescent="0.25">
      <c r="A24" s="33"/>
      <c r="C24" s="34"/>
      <c r="D24" s="34"/>
      <c r="E24" s="34"/>
      <c r="F24" s="8"/>
      <c r="H24" s="6"/>
      <c r="I24"/>
      <c r="J24"/>
      <c r="K24"/>
      <c r="L24"/>
      <c r="M24"/>
      <c r="N24"/>
      <c r="O24"/>
    </row>
    <row r="25" spans="1:15" x14ac:dyDescent="0.25">
      <c r="B25" s="8"/>
      <c r="C25" s="70" t="s">
        <v>52</v>
      </c>
      <c r="D25" s="70"/>
      <c r="E25" s="35">
        <f>SUM(E8:E23)</f>
        <v>1855040.8</v>
      </c>
      <c r="F25" s="5" t="s">
        <v>53</v>
      </c>
      <c r="G25" s="36"/>
    </row>
    <row r="26" spans="1:15" x14ac:dyDescent="0.25">
      <c r="B26" s="5"/>
      <c r="C26" s="71" t="s">
        <v>54</v>
      </c>
      <c r="D26" s="71"/>
      <c r="E26" s="35">
        <f>E25*6%</f>
        <v>111302.448</v>
      </c>
      <c r="G26" s="17"/>
    </row>
    <row r="27" spans="1:15" x14ac:dyDescent="0.25">
      <c r="B27" s="5"/>
      <c r="C27" s="70" t="s">
        <v>55</v>
      </c>
      <c r="D27" s="70"/>
      <c r="E27" s="37">
        <f>E25+E26</f>
        <v>1966343.2480000001</v>
      </c>
      <c r="G27" s="6"/>
    </row>
    <row r="28" spans="1:15" x14ac:dyDescent="0.25">
      <c r="B28" s="38"/>
      <c r="C28" s="72" t="s">
        <v>56</v>
      </c>
      <c r="D28" s="72"/>
      <c r="E28" s="35">
        <f>E7</f>
        <v>1300000</v>
      </c>
      <c r="F28" s="5" t="s">
        <v>57</v>
      </c>
      <c r="G28" s="36"/>
    </row>
    <row r="29" spans="1:15" x14ac:dyDescent="0.25">
      <c r="B29" s="38"/>
      <c r="C29" s="73" t="s">
        <v>58</v>
      </c>
      <c r="D29" s="73"/>
      <c r="E29" s="39">
        <f>E25+E28</f>
        <v>3155040.8</v>
      </c>
      <c r="G29" s="40">
        <f>SUM(G7:G23)</f>
        <v>3155040.8</v>
      </c>
    </row>
  </sheetData>
  <mergeCells count="20">
    <mergeCell ref="G8:G12"/>
    <mergeCell ref="G13:G16"/>
    <mergeCell ref="G17:G23"/>
    <mergeCell ref="C7:D16"/>
    <mergeCell ref="A9:A12"/>
    <mergeCell ref="A13:A16"/>
    <mergeCell ref="A17:A19"/>
    <mergeCell ref="A20:A23"/>
    <mergeCell ref="E8:E12"/>
    <mergeCell ref="E13:E16"/>
    <mergeCell ref="C25:D25"/>
    <mergeCell ref="C26:D26"/>
    <mergeCell ref="C27:D27"/>
    <mergeCell ref="C28:D28"/>
    <mergeCell ref="C29:D29"/>
    <mergeCell ref="A2:G2"/>
    <mergeCell ref="A3:B3"/>
    <mergeCell ref="C3:F3"/>
    <mergeCell ref="A4:B4"/>
    <mergeCell ref="C4:F4"/>
  </mergeCells>
  <phoneticPr fontId="13" type="noConversion"/>
  <pageMargins left="0.7" right="0.7" top="0.75" bottom="0.75" header="0.3" footer="0.3"/>
  <pageSetup paperSize="9" scale="6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B044-BD27-49D4-97B1-52C8F5317B9C}">
  <dimension ref="A1:G28"/>
  <sheetViews>
    <sheetView topLeftCell="A22" workbookViewId="0">
      <selection activeCell="B20" sqref="B20"/>
    </sheetView>
  </sheetViews>
  <sheetFormatPr defaultRowHeight="13.8" x14ac:dyDescent="0.25"/>
  <cols>
    <col min="1" max="1" width="22.6640625" customWidth="1"/>
    <col min="2" max="2" width="46.33203125" customWidth="1"/>
    <col min="3" max="3" width="14.109375" customWidth="1"/>
    <col min="4" max="4" width="14.109375" style="49" customWidth="1"/>
    <col min="5" max="5" width="14.109375" customWidth="1"/>
    <col min="6" max="6" width="58.33203125" customWidth="1"/>
    <col min="7" max="7" width="15.88671875" bestFit="1" customWidth="1"/>
  </cols>
  <sheetData>
    <row r="1" spans="1:7" ht="17.399999999999999" x14ac:dyDescent="0.3">
      <c r="A1" s="7" t="s">
        <v>73</v>
      </c>
      <c r="C1" s="4"/>
      <c r="D1" s="45"/>
      <c r="E1" s="4"/>
      <c r="F1" s="5"/>
      <c r="G1" s="4"/>
    </row>
    <row r="2" spans="1:7" x14ac:dyDescent="0.25">
      <c r="A2" s="65" t="s">
        <v>1</v>
      </c>
      <c r="B2" s="65"/>
      <c r="C2" s="65"/>
      <c r="D2" s="65"/>
      <c r="E2" s="65"/>
      <c r="F2" s="65"/>
      <c r="G2" s="65"/>
    </row>
    <row r="3" spans="1:7" x14ac:dyDescent="0.25">
      <c r="A3" s="66" t="s">
        <v>2</v>
      </c>
      <c r="B3" s="67"/>
      <c r="C3" s="68" t="s">
        <v>3</v>
      </c>
      <c r="D3" s="69"/>
      <c r="E3" s="69"/>
      <c r="F3" s="69"/>
      <c r="G3" s="41"/>
    </row>
    <row r="4" spans="1:7" x14ac:dyDescent="0.25">
      <c r="A4" s="66" t="s">
        <v>4</v>
      </c>
      <c r="B4" s="67"/>
      <c r="C4" s="68" t="s">
        <v>5</v>
      </c>
      <c r="D4" s="69"/>
      <c r="E4" s="69"/>
      <c r="F4" s="69"/>
      <c r="G4" s="41"/>
    </row>
    <row r="5" spans="1:7" ht="14.4" thickBot="1" x14ac:dyDescent="0.3">
      <c r="A5" s="9"/>
      <c r="B5" s="9"/>
      <c r="C5" s="10"/>
      <c r="D5" s="46"/>
      <c r="E5" s="10"/>
      <c r="F5" s="41"/>
      <c r="G5" s="41"/>
    </row>
    <row r="6" spans="1:7" ht="28.2" thickBot="1" x14ac:dyDescent="0.3">
      <c r="A6" s="50" t="s">
        <v>6</v>
      </c>
      <c r="B6" s="11" t="s">
        <v>7</v>
      </c>
      <c r="C6" s="13" t="s">
        <v>8</v>
      </c>
      <c r="D6" s="51" t="s">
        <v>9</v>
      </c>
      <c r="E6" s="14" t="s">
        <v>10</v>
      </c>
      <c r="F6" s="15" t="s">
        <v>11</v>
      </c>
      <c r="G6" s="16" t="s">
        <v>12</v>
      </c>
    </row>
    <row r="7" spans="1:7" ht="41.4" x14ac:dyDescent="0.25">
      <c r="A7" s="64" t="s">
        <v>65</v>
      </c>
      <c r="B7" s="52" t="s">
        <v>14</v>
      </c>
      <c r="C7" s="53">
        <v>274100</v>
      </c>
      <c r="D7" s="54">
        <v>1</v>
      </c>
      <c r="E7" s="55">
        <f>C7*D7</f>
        <v>274100</v>
      </c>
      <c r="F7" s="52" t="s">
        <v>16</v>
      </c>
      <c r="G7" s="56">
        <f>E7</f>
        <v>274100</v>
      </c>
    </row>
    <row r="8" spans="1:7" ht="19.8" customHeight="1" x14ac:dyDescent="0.25">
      <c r="A8" s="64"/>
      <c r="B8" s="52" t="s">
        <v>74</v>
      </c>
      <c r="C8" s="57">
        <v>14656.6</v>
      </c>
      <c r="D8" s="58">
        <v>1</v>
      </c>
      <c r="E8" s="55">
        <f>C8*D8</f>
        <v>14656.6</v>
      </c>
      <c r="F8" s="52" t="s">
        <v>75</v>
      </c>
      <c r="G8" s="56">
        <f t="shared" ref="G8" si="0">E8</f>
        <v>14656.6</v>
      </c>
    </row>
    <row r="9" spans="1:7" ht="23.4" customHeight="1" x14ac:dyDescent="0.25">
      <c r="A9" s="64"/>
      <c r="B9" s="52" t="s">
        <v>76</v>
      </c>
      <c r="C9" s="57">
        <f>561.05+357.55</f>
        <v>918.59999999999991</v>
      </c>
      <c r="D9" s="58">
        <v>1</v>
      </c>
      <c r="E9" s="55">
        <f>C9*D9</f>
        <v>918.59999999999991</v>
      </c>
      <c r="F9" s="52" t="s">
        <v>66</v>
      </c>
      <c r="G9" s="56">
        <f t="shared" ref="G9:G19" si="1">E9</f>
        <v>918.59999999999991</v>
      </c>
    </row>
    <row r="10" spans="1:7" ht="27.6" x14ac:dyDescent="0.25">
      <c r="A10" s="63" t="s">
        <v>17</v>
      </c>
      <c r="B10" s="59" t="s">
        <v>18</v>
      </c>
      <c r="C10" s="57"/>
      <c r="D10" s="60">
        <v>1</v>
      </c>
      <c r="E10" s="55">
        <f t="shared" ref="E10:E12" si="2">C10*D10</f>
        <v>0</v>
      </c>
      <c r="F10" s="59" t="s">
        <v>19</v>
      </c>
      <c r="G10" s="56">
        <f t="shared" si="1"/>
        <v>0</v>
      </c>
    </row>
    <row r="11" spans="1:7" ht="27.6" x14ac:dyDescent="0.25">
      <c r="A11" s="81" t="s">
        <v>20</v>
      </c>
      <c r="B11" s="59" t="s">
        <v>21</v>
      </c>
      <c r="C11" s="57"/>
      <c r="D11" s="60">
        <v>1</v>
      </c>
      <c r="E11" s="55">
        <f t="shared" si="2"/>
        <v>0</v>
      </c>
      <c r="F11" s="59" t="s">
        <v>22</v>
      </c>
      <c r="G11" s="56">
        <f t="shared" si="1"/>
        <v>0</v>
      </c>
    </row>
    <row r="12" spans="1:7" x14ac:dyDescent="0.25">
      <c r="A12" s="81"/>
      <c r="B12" s="59" t="s">
        <v>23</v>
      </c>
      <c r="C12" s="57"/>
      <c r="D12" s="60">
        <v>1</v>
      </c>
      <c r="E12" s="55">
        <f t="shared" si="2"/>
        <v>0</v>
      </c>
      <c r="F12" s="59" t="s">
        <v>24</v>
      </c>
      <c r="G12" s="56">
        <f t="shared" si="1"/>
        <v>0</v>
      </c>
    </row>
    <row r="13" spans="1:7" x14ac:dyDescent="0.25">
      <c r="A13" s="81"/>
      <c r="B13" s="61" t="s">
        <v>25</v>
      </c>
      <c r="C13" s="57"/>
      <c r="D13" s="60">
        <v>1</v>
      </c>
      <c r="E13" s="55">
        <f t="shared" ref="E13:E18" si="3">C13*D13</f>
        <v>0</v>
      </c>
      <c r="F13" s="59" t="s">
        <v>26</v>
      </c>
      <c r="G13" s="56">
        <f t="shared" si="1"/>
        <v>0</v>
      </c>
    </row>
    <row r="14" spans="1:7" ht="27.6" x14ac:dyDescent="0.25">
      <c r="A14" s="81"/>
      <c r="B14" s="59" t="s">
        <v>27</v>
      </c>
      <c r="C14" s="57"/>
      <c r="D14" s="60">
        <v>1</v>
      </c>
      <c r="E14" s="55">
        <f t="shared" si="3"/>
        <v>0</v>
      </c>
      <c r="F14" s="59" t="s">
        <v>28</v>
      </c>
      <c r="G14" s="56">
        <f t="shared" si="1"/>
        <v>0</v>
      </c>
    </row>
    <row r="15" spans="1:7" ht="27.6" x14ac:dyDescent="0.25">
      <c r="A15" s="81" t="s">
        <v>29</v>
      </c>
      <c r="B15" s="59" t="s">
        <v>30</v>
      </c>
      <c r="C15" s="57">
        <v>2000</v>
      </c>
      <c r="D15" s="58">
        <v>12</v>
      </c>
      <c r="E15" s="55">
        <f t="shared" si="3"/>
        <v>24000</v>
      </c>
      <c r="F15" s="59" t="s">
        <v>68</v>
      </c>
      <c r="G15" s="56">
        <f t="shared" si="1"/>
        <v>24000</v>
      </c>
    </row>
    <row r="16" spans="1:7" x14ac:dyDescent="0.25">
      <c r="A16" s="81"/>
      <c r="B16" s="59" t="s">
        <v>63</v>
      </c>
      <c r="C16" s="57">
        <v>500</v>
      </c>
      <c r="D16" s="60">
        <v>1</v>
      </c>
      <c r="E16" s="55">
        <f t="shared" si="3"/>
        <v>500</v>
      </c>
      <c r="F16" s="59" t="s">
        <v>64</v>
      </c>
      <c r="G16" s="56">
        <f t="shared" si="1"/>
        <v>500</v>
      </c>
    </row>
    <row r="17" spans="1:7" x14ac:dyDescent="0.25">
      <c r="A17" s="81"/>
      <c r="B17" s="59" t="s">
        <v>32</v>
      </c>
      <c r="C17" s="57"/>
      <c r="D17" s="60">
        <v>1</v>
      </c>
      <c r="E17" s="55">
        <f t="shared" si="3"/>
        <v>0</v>
      </c>
      <c r="F17" s="59" t="s">
        <v>67</v>
      </c>
      <c r="G17" s="56">
        <f t="shared" si="1"/>
        <v>0</v>
      </c>
    </row>
    <row r="18" spans="1:7" x14ac:dyDescent="0.25">
      <c r="A18" s="81"/>
      <c r="B18" s="59" t="s">
        <v>62</v>
      </c>
      <c r="C18" s="57"/>
      <c r="D18" s="60">
        <v>1</v>
      </c>
      <c r="E18" s="55">
        <f t="shared" si="3"/>
        <v>0</v>
      </c>
      <c r="F18" s="59" t="s">
        <v>67</v>
      </c>
      <c r="G18" s="56">
        <f t="shared" si="1"/>
        <v>0</v>
      </c>
    </row>
    <row r="19" spans="1:7" ht="27.6" x14ac:dyDescent="0.25">
      <c r="A19" s="81"/>
      <c r="B19" s="59" t="s">
        <v>36</v>
      </c>
      <c r="C19" s="57">
        <v>33000</v>
      </c>
      <c r="D19" s="58">
        <v>1</v>
      </c>
      <c r="E19" s="62">
        <f>C19*D19</f>
        <v>33000</v>
      </c>
      <c r="F19" s="63" t="s">
        <v>37</v>
      </c>
      <c r="G19" s="56">
        <f t="shared" si="1"/>
        <v>33000</v>
      </c>
    </row>
    <row r="20" spans="1:7" x14ac:dyDescent="0.25">
      <c r="A20" s="79" t="s">
        <v>38</v>
      </c>
      <c r="B20" s="42" t="s">
        <v>60</v>
      </c>
      <c r="C20" s="27">
        <v>631</v>
      </c>
      <c r="D20" s="47">
        <v>10</v>
      </c>
      <c r="E20" s="28">
        <f t="shared" ref="E20:E27" si="4">C20*D20</f>
        <v>6310</v>
      </c>
      <c r="F20" s="42" t="s">
        <v>69</v>
      </c>
      <c r="G20" s="80">
        <f>SUM(E20:E23)</f>
        <v>13690</v>
      </c>
    </row>
    <row r="21" spans="1:7" x14ac:dyDescent="0.25">
      <c r="A21" s="79"/>
      <c r="B21" s="42" t="s">
        <v>61</v>
      </c>
      <c r="C21" s="27">
        <v>126</v>
      </c>
      <c r="D21" s="47">
        <v>5</v>
      </c>
      <c r="E21" s="28">
        <f>C21*D21</f>
        <v>630</v>
      </c>
      <c r="F21" s="42" t="s">
        <v>59</v>
      </c>
      <c r="G21" s="80"/>
    </row>
    <row r="22" spans="1:7" x14ac:dyDescent="0.25">
      <c r="A22" s="79"/>
      <c r="B22" s="29" t="s">
        <v>41</v>
      </c>
      <c r="C22" s="27">
        <v>250</v>
      </c>
      <c r="D22" s="47">
        <v>15</v>
      </c>
      <c r="E22" s="28">
        <f t="shared" si="4"/>
        <v>3750</v>
      </c>
      <c r="F22" s="42" t="s">
        <v>70</v>
      </c>
      <c r="G22" s="80"/>
    </row>
    <row r="23" spans="1:7" x14ac:dyDescent="0.25">
      <c r="A23" s="79"/>
      <c r="B23" s="26" t="s">
        <v>43</v>
      </c>
      <c r="C23" s="27">
        <v>150</v>
      </c>
      <c r="D23" s="47">
        <v>20</v>
      </c>
      <c r="E23" s="28">
        <f t="shared" si="4"/>
        <v>3000</v>
      </c>
      <c r="F23" s="42" t="s">
        <v>72</v>
      </c>
      <c r="G23" s="80"/>
    </row>
    <row r="24" spans="1:7" ht="27.6" x14ac:dyDescent="0.25">
      <c r="A24" s="79" t="s">
        <v>44</v>
      </c>
      <c r="B24" s="26" t="s">
        <v>45</v>
      </c>
      <c r="C24" s="27">
        <v>10</v>
      </c>
      <c r="D24" s="47">
        <v>183</v>
      </c>
      <c r="E24" s="28">
        <f t="shared" si="4"/>
        <v>1830</v>
      </c>
      <c r="F24" s="29" t="s">
        <v>19</v>
      </c>
      <c r="G24" s="80">
        <f>SUM(E24:E27)</f>
        <v>44967.616000000002</v>
      </c>
    </row>
    <row r="25" spans="1:7" ht="41.4" x14ac:dyDescent="0.25">
      <c r="A25" s="79"/>
      <c r="B25" s="26" t="s">
        <v>46</v>
      </c>
      <c r="C25" s="27">
        <v>400</v>
      </c>
      <c r="D25" s="47">
        <v>20</v>
      </c>
      <c r="E25" s="28">
        <f t="shared" si="4"/>
        <v>8000</v>
      </c>
      <c r="F25" s="42" t="s">
        <v>71</v>
      </c>
      <c r="G25" s="80"/>
    </row>
    <row r="26" spans="1:7" x14ac:dyDescent="0.25">
      <c r="A26" s="79"/>
      <c r="B26" s="26" t="s">
        <v>48</v>
      </c>
      <c r="C26" s="43">
        <v>0.08</v>
      </c>
      <c r="D26" s="47">
        <f>SUM(G8:G23,E24,E25)</f>
        <v>96595.199999999997</v>
      </c>
      <c r="E26" s="28">
        <f t="shared" si="4"/>
        <v>7727.616</v>
      </c>
      <c r="F26" s="31" t="s">
        <v>49</v>
      </c>
      <c r="G26" s="80"/>
    </row>
    <row r="27" spans="1:7" x14ac:dyDescent="0.25">
      <c r="A27" s="79"/>
      <c r="B27" s="29" t="s">
        <v>50</v>
      </c>
      <c r="C27" s="43">
        <v>0.1</v>
      </c>
      <c r="D27" s="48">
        <f>G7</f>
        <v>274100</v>
      </c>
      <c r="E27" s="28">
        <f t="shared" si="4"/>
        <v>27410</v>
      </c>
      <c r="F27" s="29" t="s">
        <v>51</v>
      </c>
      <c r="G27" s="80"/>
    </row>
    <row r="28" spans="1:7" x14ac:dyDescent="0.25">
      <c r="G28" s="44">
        <f>SUM(G7:G27)</f>
        <v>405832.81599999993</v>
      </c>
    </row>
  </sheetData>
  <mergeCells count="11">
    <mergeCell ref="A24:A27"/>
    <mergeCell ref="G20:G23"/>
    <mergeCell ref="G24:G27"/>
    <mergeCell ref="A15:A19"/>
    <mergeCell ref="A2:G2"/>
    <mergeCell ref="A3:B3"/>
    <mergeCell ref="C3:F3"/>
    <mergeCell ref="A4:B4"/>
    <mergeCell ref="C4:F4"/>
    <mergeCell ref="A20:A23"/>
    <mergeCell ref="A11:A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报价模板</vt:lpstr>
      <vt:lpstr>上海站结算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anlih</cp:lastModifiedBy>
  <cp:lastPrinted>2022-01-05T02:25:14Z</cp:lastPrinted>
  <dcterms:created xsi:type="dcterms:W3CDTF">2021-08-27T01:04:00Z</dcterms:created>
  <dcterms:modified xsi:type="dcterms:W3CDTF">2022-01-05T02:25:18Z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F23D766B7A2D48B6953525AC02FB8832</vt:lpwstr>
  </property>
  <property fmtid="{D5CDD505-2E9C-101B-9397-08002B2CF9AE}" pid="3" name="KSOProductBuildVer">
    <vt:lpwstr>2052-11.1.0.10700</vt:lpwstr>
  </property>
</Properties>
</file>