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\PR_MKT\SRCD180441\"/>
    </mc:Choice>
  </mc:AlternateContent>
  <bookViews>
    <workbookView xWindow="0" yWindow="0" windowWidth="22935" windowHeight="10530" tabRatio="822" firstSheet="2" activeTab="2"/>
  </bookViews>
  <sheets>
    <sheet name="Sheet1" sheetId="1" state="hidden" r:id="rId1"/>
    <sheet name="华山国际酒店二区报价 " sheetId="2" state="hidden" r:id="rId2"/>
    <sheet name="汇总" sheetId="13" r:id="rId3"/>
    <sheet name="六区-分区会（成都）" sheetId="11" r:id="rId4"/>
    <sheet name="六区-分区会（云）" sheetId="4" r:id="rId5"/>
    <sheet name="六区-分区会（贵）" sheetId="5" r:id="rId6"/>
    <sheet name="六区-分区会川东北" sheetId="6" r:id="rId7"/>
    <sheet name="川外" sheetId="10" r:id="rId8"/>
    <sheet name="重庆小区会" sheetId="12" r:id="rId9"/>
    <sheet name="大区区域会" sheetId="7" r:id="rId10"/>
    <sheet name="华山国际酒店八区报价" sheetId="8" state="hidden" r:id="rId11"/>
  </sheets>
  <definedNames>
    <definedName name="_xlnm.Print_Area" localSheetId="7">川外!$A$1:$J$25</definedName>
    <definedName name="_xlnm.Print_Area" localSheetId="9">大区区域会!$A$1:$J$28</definedName>
    <definedName name="_xlnm.Print_Area" localSheetId="3">'六区-分区会（成都）'!$A$1:$J$26</definedName>
    <definedName name="_xlnm.Print_Area" localSheetId="5">'六区-分区会（贵）'!$A$1:$J$25</definedName>
    <definedName name="_xlnm.Print_Area" localSheetId="4">'六区-分区会（云）'!$A$1:$J$25</definedName>
    <definedName name="_xlnm.Print_Area" localSheetId="6">'六区-分区会川东北'!$A$1:$J$25</definedName>
    <definedName name="_xlnm.Print_Area" localSheetId="8">重庆小区会!$A$1:$J$25</definedName>
  </definedNames>
  <calcPr calcId="162913" concurrentCalc="0"/>
</workbook>
</file>

<file path=xl/calcChain.xml><?xml version="1.0" encoding="utf-8"?>
<calcChain xmlns="http://schemas.openxmlformats.org/spreadsheetml/2006/main">
  <c r="B11" i="13" l="1"/>
  <c r="B10" i="13"/>
  <c r="B9" i="13"/>
  <c r="B8" i="13"/>
  <c r="B7" i="13"/>
  <c r="B6" i="13"/>
  <c r="B5" i="13"/>
  <c r="B12" i="13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28" i="7"/>
  <c r="I29" i="7"/>
  <c r="I8" i="7"/>
  <c r="I9" i="7"/>
  <c r="I10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13" i="7"/>
  <c r="I8" i="12"/>
  <c r="I9" i="12"/>
  <c r="I10" i="12"/>
  <c r="I14" i="12"/>
  <c r="I15" i="12"/>
  <c r="I16" i="12"/>
  <c r="I17" i="12"/>
  <c r="I21" i="12"/>
  <c r="I22" i="12"/>
  <c r="I23" i="12"/>
  <c r="I24" i="12"/>
  <c r="I25" i="12"/>
  <c r="I26" i="12"/>
  <c r="I13" i="12"/>
  <c r="I8" i="10"/>
  <c r="I9" i="10"/>
  <c r="I10" i="10"/>
  <c r="I14" i="10"/>
  <c r="I15" i="10"/>
  <c r="I16" i="10"/>
  <c r="I17" i="10"/>
  <c r="I21" i="10"/>
  <c r="I22" i="10"/>
  <c r="I23" i="10"/>
  <c r="I24" i="10"/>
  <c r="I25" i="10"/>
  <c r="I26" i="10"/>
  <c r="I13" i="10"/>
  <c r="I8" i="6"/>
  <c r="I9" i="6"/>
  <c r="I10" i="6"/>
  <c r="I14" i="6"/>
  <c r="I15" i="6"/>
  <c r="I16" i="6"/>
  <c r="I17" i="6"/>
  <c r="I21" i="6"/>
  <c r="I22" i="6"/>
  <c r="I23" i="6"/>
  <c r="I24" i="6"/>
  <c r="I25" i="6"/>
  <c r="I26" i="6"/>
  <c r="I13" i="6"/>
  <c r="I8" i="5"/>
  <c r="I9" i="5"/>
  <c r="I10" i="5"/>
  <c r="I14" i="5"/>
  <c r="I15" i="5"/>
  <c r="I16" i="5"/>
  <c r="I17" i="5"/>
  <c r="I21" i="5"/>
  <c r="I22" i="5"/>
  <c r="I23" i="5"/>
  <c r="I24" i="5"/>
  <c r="I25" i="5"/>
  <c r="I26" i="5"/>
  <c r="I13" i="5"/>
  <c r="I8" i="4"/>
  <c r="I9" i="4"/>
  <c r="I10" i="4"/>
  <c r="I14" i="4"/>
  <c r="I15" i="4"/>
  <c r="I16" i="4"/>
  <c r="I17" i="4"/>
  <c r="I21" i="4"/>
  <c r="I22" i="4"/>
  <c r="I23" i="4"/>
  <c r="I24" i="4"/>
  <c r="I25" i="4"/>
  <c r="I26" i="4"/>
  <c r="I13" i="4"/>
  <c r="I8" i="11"/>
  <c r="I9" i="11"/>
  <c r="I10" i="11"/>
  <c r="I14" i="11"/>
  <c r="I15" i="11"/>
  <c r="I16" i="11"/>
  <c r="I17" i="11"/>
  <c r="I21" i="11"/>
  <c r="I22" i="11"/>
  <c r="I23" i="11"/>
  <c r="I24" i="11"/>
  <c r="I25" i="11"/>
  <c r="I26" i="11"/>
  <c r="I13" i="11"/>
  <c r="H1" i="11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<sst xmlns="http://schemas.openxmlformats.org/spreadsheetml/2006/main" count="693" uniqueCount="187">
  <si>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</si>
  <si>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</si>
  <si>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</si>
  <si>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</si>
  <si>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</si>
  <si>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</si>
  <si>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</si>
  <si>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</si>
  <si>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</si>
  <si>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</si>
  <si>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</si>
  <si>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</si>
  <si>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</si>
  <si>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</si>
  <si>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</si>
  <si>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</si>
  <si>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</si>
  <si>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</si>
  <si>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</si>
  <si>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</si>
  <si>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</si>
  <si>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</si>
  <si>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</si>
  <si>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</si>
  <si>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</si>
  <si>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</si>
  <si>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</si>
  <si>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</si>
  <si>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</si>
  <si>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</si>
  <si>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</si>
  <si>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</si>
  <si>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</si>
  <si>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</si>
  <si>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</si>
  <si>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</si>
  <si>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</si>
  <si>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</si>
  <si>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</si>
  <si>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</si>
  <si>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</si>
  <si>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</si>
  <si>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</si>
  <si>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</si>
  <si>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</si>
  <si>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</si>
  <si>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</si>
  <si>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</si>
  <si>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</si>
  <si>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</si>
  <si>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</si>
  <si>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</si>
  <si>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</si>
  <si>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</si>
  <si>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</si>
  <si>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</si>
  <si>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</si>
  <si>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</si>
  <si>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</si>
  <si>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</si>
  <si>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</si>
  <si>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</si>
  <si>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</si>
  <si>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</si>
  <si>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</si>
  <si>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</si>
  <si>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</si>
  <si>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</si>
  <si>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</si>
  <si>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</si>
  <si>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</si>
  <si>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</si>
  <si>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</si>
  <si>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</si>
  <si>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</si>
  <si>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</si>
  <si>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</si>
  <si>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</si>
  <si>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</si>
  <si>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</si>
  <si>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</si>
  <si>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</si>
  <si>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</si>
  <si>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</si>
  <si>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</si>
  <si>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</si>
  <si>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</si>
  <si>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</si>
  <si>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</si>
  <si>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</si>
  <si>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</si>
  <si>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</si>
  <si>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</si>
  <si>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</si>
  <si>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</si>
  <si>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</si>
  <si>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</si>
  <si>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</si>
  <si>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</si>
  <si>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</si>
  <si>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</si>
  <si>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</si>
  <si>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</si>
  <si>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</si>
  <si>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</si>
  <si>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11月7日</t>
  </si>
  <si>
    <t>TBD</t>
  </si>
  <si>
    <t>成都</t>
  </si>
  <si>
    <t>世外桃源酒店</t>
  </si>
  <si>
    <t>60</t>
  </si>
  <si>
    <t>COMMUNICATION MEETING</t>
  </si>
  <si>
    <t>会议当天自助午餐lunch</t>
  </si>
  <si>
    <t>含软饮，酒水，话筒，音响，餐标固定88元/人</t>
  </si>
  <si>
    <t>会议当天晚宴dinner</t>
  </si>
  <si>
    <t>桌</t>
  </si>
  <si>
    <t>费用合计 TOTAL</t>
  </si>
  <si>
    <t>住宿费用</t>
  </si>
  <si>
    <t>大床房（含双早）</t>
  </si>
  <si>
    <t>不超过600含早</t>
  </si>
  <si>
    <t>标房（含双早）</t>
  </si>
  <si>
    <t>小会议室Meeting Room</t>
  </si>
  <si>
    <r>
      <rPr>
        <sz val="11"/>
        <color indexed="8"/>
        <rFont val="微软雅黑"/>
        <family val="2"/>
        <charset val="134"/>
      </rPr>
      <t>300平米，可容纳</t>
    </r>
    <r>
      <rPr>
        <sz val="11"/>
        <color indexed="8"/>
        <rFont val="微软雅黑"/>
        <family val="2"/>
        <charset val="134"/>
      </rPr>
      <t>12</t>
    </r>
    <r>
      <rPr>
        <sz val="11"/>
        <color indexed="8"/>
        <rFont val="微软雅黑"/>
        <family val="2"/>
        <charset val="134"/>
      </rPr>
      <t>0人会议室，含讲台、固定话筒、音响设备及两个无线话筒，含15000流明投影仪，200寸幕布，与会人员矿泉水</t>
    </r>
  </si>
  <si>
    <t>易拉宝roll up</t>
  </si>
  <si>
    <t>80cm*200cm，用于签到及酒店指引</t>
  </si>
  <si>
    <t>净价合计 NET PRICE</t>
  </si>
  <si>
    <t>服务费10%</t>
  </si>
  <si>
    <t>SERVICE CHARGE</t>
  </si>
  <si>
    <t>含服务费合计</t>
  </si>
  <si>
    <t>TAX</t>
  </si>
  <si>
    <t>含税总价 TOTAL</t>
  </si>
  <si>
    <t xml:space="preserve"> </t>
  </si>
  <si>
    <t>11月8日</t>
  </si>
  <si>
    <t>昆明</t>
  </si>
  <si>
    <t>昆明皇冠假日</t>
  </si>
  <si>
    <t>70</t>
  </si>
  <si>
    <r>
      <rPr>
        <sz val="11"/>
        <color indexed="8"/>
        <rFont val="微软雅黑"/>
        <family val="2"/>
        <charset val="134"/>
      </rPr>
      <t>180平米，可容纳</t>
    </r>
    <r>
      <rPr>
        <sz val="11"/>
        <color indexed="8"/>
        <rFont val="微软雅黑"/>
        <family val="2"/>
        <charset val="134"/>
      </rPr>
      <t>6</t>
    </r>
    <r>
      <rPr>
        <sz val="11"/>
        <color indexed="8"/>
        <rFont val="微软雅黑"/>
        <family val="2"/>
        <charset val="134"/>
      </rPr>
      <t>0人会议室，含讲台、固定话筒、音响设备及两个无线话筒，含15000流明投影仪，200寸幕布，与会人员矿泉水</t>
    </r>
  </si>
  <si>
    <t>毕节</t>
  </si>
  <si>
    <t>毕节福朋喜来登</t>
  </si>
  <si>
    <r>
      <rPr>
        <sz val="11"/>
        <color indexed="8"/>
        <rFont val="微软雅黑"/>
        <family val="2"/>
        <charset val="134"/>
      </rPr>
      <t>150平米，可容纳60</t>
    </r>
    <r>
      <rPr>
        <sz val="11"/>
        <color indexed="8"/>
        <rFont val="微软雅黑"/>
        <family val="2"/>
        <charset val="134"/>
      </rPr>
      <t>人会议室，含讲台、固定话筒、音响设备及两个无线话筒，含15000流明投影仪，200寸幕布，与会人员矿泉水</t>
    </r>
  </si>
  <si>
    <t>11月9日</t>
  </si>
  <si>
    <t>南充</t>
  </si>
  <si>
    <t>南充锦元张飞酒店</t>
  </si>
  <si>
    <t>乐山</t>
  </si>
  <si>
    <t>乐山开元酒店</t>
  </si>
  <si>
    <t>80</t>
  </si>
  <si>
    <t>重庆</t>
  </si>
  <si>
    <t>重庆滨江假日酒店</t>
  </si>
  <si>
    <t>10月24日</t>
  </si>
  <si>
    <t>成都世外桃源酒店</t>
  </si>
  <si>
    <t>260（经销商60*4+区域、总部20）</t>
  </si>
  <si>
    <t>2018年Q2市场沟通会</t>
  </si>
  <si>
    <t>memo</t>
  </si>
  <si>
    <t>communication meeting</t>
  </si>
  <si>
    <t>用餐</t>
  </si>
  <si>
    <t>含软饮，酒水，话筒，音响，餐标固定100元/人</t>
  </si>
  <si>
    <t>含软饮，酒水，话筒，音响，餐标固定200元/人</t>
  </si>
  <si>
    <t>费用合计 Total</t>
  </si>
  <si>
    <t>大床房（含双早）double room</t>
  </si>
  <si>
    <t xml:space="preserve">标房（含双早）twin room </t>
  </si>
  <si>
    <t>大会议室Meeting Room</t>
  </si>
  <si>
    <r>
      <rPr>
        <sz val="11"/>
        <color indexed="8"/>
        <rFont val="微软雅黑"/>
        <family val="2"/>
        <charset val="134"/>
      </rPr>
      <t>5</t>
    </r>
    <r>
      <rPr>
        <sz val="11"/>
        <color indexed="8"/>
        <rFont val="微软雅黑"/>
        <family val="2"/>
        <charset val="134"/>
      </rPr>
      <t>00-800</t>
    </r>
    <r>
      <rPr>
        <sz val="11"/>
        <color indexed="8"/>
        <rFont val="微软雅黑"/>
        <family val="2"/>
        <charset val="134"/>
      </rPr>
      <t>平米，可容纳</t>
    </r>
    <r>
      <rPr>
        <sz val="11"/>
        <color indexed="8"/>
        <rFont val="微软雅黑"/>
        <family val="2"/>
        <charset val="134"/>
      </rPr>
      <t>280</t>
    </r>
    <r>
      <rPr>
        <sz val="11"/>
        <color indexed="8"/>
        <rFont val="微软雅黑"/>
        <family val="2"/>
        <charset val="134"/>
      </rPr>
      <t>人会议室，含讲台、固定话筒、音响设备及两个无线话筒，LED大屏</t>
    </r>
    <r>
      <rPr>
        <sz val="11"/>
        <color indexed="8"/>
        <rFont val="微软雅黑"/>
        <family val="2"/>
        <charset val="134"/>
      </rPr>
      <t>，与会人员矿泉水</t>
    </r>
  </si>
  <si>
    <t>物料</t>
  </si>
  <si>
    <t>背景板Backdrop</t>
  </si>
  <si>
    <t>签到背景板,4米*5米预估，按实际结算</t>
  </si>
  <si>
    <t>欢迎信Welcome letter</t>
  </si>
  <si>
    <t>张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</si>
  <si>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</si>
  <si>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</si>
  <si>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</si>
  <si>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</si>
  <si>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净价合计NET PRICE</t>
  </si>
  <si>
    <t>服务费10% SERVICE CHARGE</t>
  </si>
  <si>
    <t>优惠价</t>
  </si>
  <si>
    <t>2014.12.04—2014.12.06</t>
  </si>
  <si>
    <t>100</t>
  </si>
  <si>
    <t>自助午餐</t>
  </si>
  <si>
    <t>投影+幕布</t>
  </si>
  <si>
    <t>会议名称</t>
    <phoneticPr fontId="14" type="noConversion"/>
  </si>
  <si>
    <t>价格（不含税）</t>
    <phoneticPr fontId="14" type="noConversion"/>
  </si>
  <si>
    <t>六区-分区会（成都）</t>
  </si>
  <si>
    <t>六区-分区会（云）</t>
  </si>
  <si>
    <t>六区-分区会（贵）</t>
  </si>
  <si>
    <t>川外</t>
  </si>
  <si>
    <t>重庆小区会</t>
  </si>
  <si>
    <t>大区区域会</t>
  </si>
  <si>
    <t>总计</t>
    <phoneticPr fontId="14" type="noConversion"/>
  </si>
  <si>
    <t>六区-分区会川东北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</si>
</sst>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8" formatCode="\¥#,##0.00;\¥\-#,##0.00"/>
    <numFmt numFmtId="179" formatCode="\¥#,##0.00"/>
    <numFmt numFmtId="180" formatCode="\¥#,##0.00_);[Red]\(\¥#,##0.00\)"/>
    <numFmt numFmtId="181" formatCode="0_ "/>
    <numFmt numFmtId="182" formatCode="0_);[Red]\(0\)"/>
    <numFmt numFmtId="183" formatCode="0.00_ "/>
  </numFmts>
  <fonts count="15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>
      <alignment vertical="center"/>
    </xf>
  </cellStyleXfs>
  <cellXfs count="20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80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80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80" fontId="2" fillId="5" borderId="8" xfId="0" applyNumberFormat="1" applyFont="1" applyFill="1" applyBorder="1" applyAlignment="1">
      <alignment horizontal="right" vertical="center"/>
    </xf>
    <xf numFmtId="180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right" vertical="center"/>
    </xf>
    <xf numFmtId="180" fontId="1" fillId="0" borderId="18" xfId="1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180" fontId="1" fillId="0" borderId="20" xfId="1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80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80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8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80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80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80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80" fontId="1" fillId="3" borderId="14" xfId="0" applyNumberFormat="1" applyFont="1" applyFill="1" applyBorder="1" applyAlignment="1">
      <alignment horizontal="right" vertical="center"/>
    </xf>
    <xf numFmtId="180" fontId="2" fillId="3" borderId="26" xfId="0" applyNumberFormat="1" applyFont="1" applyFill="1" applyBorder="1" applyAlignment="1">
      <alignment horizontal="left" vertical="center"/>
    </xf>
    <xf numFmtId="180" fontId="2" fillId="0" borderId="26" xfId="0" applyNumberFormat="1" applyFont="1" applyFill="1" applyBorder="1" applyAlignment="1">
      <alignment horizontal="left" vertical="center"/>
    </xf>
    <xf numFmtId="180" fontId="2" fillId="0" borderId="26" xfId="0" applyNumberFormat="1" applyFont="1" applyFill="1" applyBorder="1" applyAlignment="1">
      <alignment horizontal="left" vertical="center" wrapText="1"/>
    </xf>
    <xf numFmtId="180" fontId="1" fillId="3" borderId="26" xfId="0" applyNumberFormat="1" applyFont="1" applyFill="1" applyBorder="1" applyAlignment="1">
      <alignment horizontal="left" vertical="center"/>
    </xf>
    <xf numFmtId="180" fontId="2" fillId="2" borderId="8" xfId="0" applyNumberFormat="1" applyFont="1" applyFill="1" applyBorder="1" applyAlignment="1">
      <alignment horizontal="right" vertical="center"/>
    </xf>
    <xf numFmtId="180" fontId="2" fillId="0" borderId="27" xfId="0" applyNumberFormat="1" applyFont="1" applyFill="1" applyBorder="1" applyAlignment="1">
      <alignment horizontal="left" vertical="center"/>
    </xf>
    <xf numFmtId="180" fontId="2" fillId="0" borderId="27" xfId="0" applyNumberFormat="1" applyFont="1" applyFill="1" applyBorder="1" applyAlignment="1">
      <alignment horizontal="left" vertical="center" wrapText="1"/>
    </xf>
    <xf numFmtId="180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80" fontId="1" fillId="6" borderId="8" xfId="0" applyNumberFormat="1" applyFont="1" applyFill="1" applyBorder="1" applyAlignment="1">
      <alignment horizontal="right" vertical="center"/>
    </xf>
    <xf numFmtId="180" fontId="1" fillId="6" borderId="26" xfId="0" applyNumberFormat="1" applyFont="1" applyFill="1" applyBorder="1" applyAlignment="1">
      <alignment horizontal="left" vertical="center"/>
    </xf>
    <xf numFmtId="180" fontId="1" fillId="7" borderId="8" xfId="0" applyNumberFormat="1" applyFont="1" applyFill="1" applyBorder="1" applyAlignment="1">
      <alignment horizontal="right" vertical="center"/>
    </xf>
    <xf numFmtId="180" fontId="1" fillId="7" borderId="26" xfId="0" applyNumberFormat="1" applyFont="1" applyFill="1" applyBorder="1" applyAlignment="1">
      <alignment horizontal="left" vertical="center"/>
    </xf>
    <xf numFmtId="180" fontId="4" fillId="8" borderId="23" xfId="0" applyNumberFormat="1" applyFont="1" applyFill="1" applyBorder="1" applyAlignment="1">
      <alignment horizontal="right" vertical="center"/>
    </xf>
    <xf numFmtId="180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181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80" fontId="1" fillId="3" borderId="13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vertical="top"/>
    </xf>
    <xf numFmtId="181" fontId="2" fillId="0" borderId="1" xfId="0" applyNumberFormat="1" applyFont="1" applyFill="1" applyBorder="1" applyAlignment="1">
      <alignment vertical="center"/>
    </xf>
    <xf numFmtId="0" fontId="1" fillId="4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180" fontId="1" fillId="3" borderId="14" xfId="0" applyNumberFormat="1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180" fontId="2" fillId="5" borderId="8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180" fontId="2" fillId="5" borderId="26" xfId="0" applyNumberFormat="1" applyFont="1" applyFill="1" applyBorder="1" applyAlignment="1">
      <alignment horizontal="left" vertical="center"/>
    </xf>
    <xf numFmtId="182" fontId="2" fillId="0" borderId="0" xfId="0" applyNumberFormat="1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0" fillId="0" borderId="0" xfId="0" applyAlignment="1"/>
    <xf numFmtId="49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9" fillId="0" borderId="0" xfId="0" applyNumberFormat="1" applyFont="1"/>
    <xf numFmtId="49" fontId="9" fillId="9" borderId="8" xfId="0" applyNumberFormat="1" applyFont="1" applyFill="1" applyBorder="1" applyAlignment="1">
      <alignment vertical="center"/>
    </xf>
    <xf numFmtId="0" fontId="9" fillId="9" borderId="8" xfId="0" applyFont="1" applyFill="1" applyBorder="1" applyAlignment="1">
      <alignment vertical="center"/>
    </xf>
    <xf numFmtId="14" fontId="10" fillId="0" borderId="17" xfId="0" applyNumberFormat="1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10" borderId="21" xfId="0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left"/>
    </xf>
    <xf numFmtId="0" fontId="9" fillId="0" borderId="0" xfId="0" applyFont="1" applyBorder="1" applyAlignment="1"/>
    <xf numFmtId="49" fontId="9" fillId="0" borderId="0" xfId="0" applyNumberFormat="1" applyFont="1" applyBorder="1" applyAlignment="1"/>
    <xf numFmtId="14" fontId="9" fillId="0" borderId="38" xfId="0" applyNumberFormat="1" applyFont="1" applyFill="1" applyBorder="1" applyAlignment="1">
      <alignment horizontal="left"/>
    </xf>
    <xf numFmtId="0" fontId="9" fillId="0" borderId="1" xfId="0" applyFont="1" applyBorder="1" applyAlignment="1"/>
    <xf numFmtId="49" fontId="9" fillId="0" borderId="1" xfId="0" applyNumberFormat="1" applyFont="1" applyBorder="1" applyAlignment="1"/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/>
    <xf numFmtId="49" fontId="9" fillId="0" borderId="0" xfId="0" applyNumberFormat="1" applyFont="1" applyBorder="1"/>
    <xf numFmtId="0" fontId="10" fillId="0" borderId="0" xfId="0" applyFont="1"/>
    <xf numFmtId="49" fontId="10" fillId="0" borderId="0" xfId="0" applyNumberFormat="1" applyFont="1"/>
    <xf numFmtId="0" fontId="11" fillId="0" borderId="0" xfId="0" applyFont="1" applyBorder="1" applyAlignment="1"/>
    <xf numFmtId="0" fontId="12" fillId="0" borderId="0" xfId="0" applyFont="1"/>
    <xf numFmtId="183" fontId="10" fillId="0" borderId="26" xfId="0" applyNumberFormat="1" applyFont="1" applyBorder="1" applyAlignment="1">
      <alignment horizontal="center" vertical="center"/>
    </xf>
    <xf numFmtId="0" fontId="9" fillId="0" borderId="41" xfId="0" applyFont="1" applyBorder="1" applyAlignment="1"/>
    <xf numFmtId="0" fontId="9" fillId="0" borderId="42" xfId="0" applyFont="1" applyBorder="1" applyAlignment="1"/>
    <xf numFmtId="0" fontId="9" fillId="0" borderId="0" xfId="0" applyFont="1" applyAlignment="1">
      <alignment horizontal="left"/>
    </xf>
    <xf numFmtId="31" fontId="9" fillId="0" borderId="0" xfId="0" applyNumberFormat="1" applyFont="1" applyAlignment="1">
      <alignment horizontal="left"/>
    </xf>
    <xf numFmtId="0" fontId="9" fillId="9" borderId="5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83" fontId="9" fillId="10" borderId="22" xfId="0" applyNumberFormat="1" applyFont="1" applyFill="1" applyBorder="1" applyAlignment="1">
      <alignment horizontal="right" vertical="center"/>
    </xf>
    <xf numFmtId="183" fontId="9" fillId="10" borderId="39" xfId="0" applyNumberFormat="1" applyFont="1" applyFill="1" applyBorder="1" applyAlignment="1">
      <alignment horizontal="right" vertical="center"/>
    </xf>
    <xf numFmtId="0" fontId="9" fillId="9" borderId="3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80" fontId="1" fillId="3" borderId="8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80" fontId="1" fillId="3" borderId="15" xfId="1" applyNumberFormat="1" applyFont="1" applyFill="1" applyBorder="1" applyAlignment="1">
      <alignment horizontal="left" vertical="center"/>
    </xf>
    <xf numFmtId="180" fontId="1" fillId="3" borderId="16" xfId="1" applyNumberFormat="1" applyFont="1" applyFill="1" applyBorder="1" applyAlignment="1">
      <alignment horizontal="left" vertical="center"/>
    </xf>
    <xf numFmtId="180" fontId="2" fillId="0" borderId="13" xfId="1" applyNumberFormat="1" applyFont="1" applyFill="1" applyBorder="1" applyAlignment="1">
      <alignment horizontal="center" vertical="center"/>
    </xf>
    <xf numFmtId="180" fontId="2" fillId="0" borderId="14" xfId="1" applyNumberFormat="1" applyFont="1" applyFill="1" applyBorder="1" applyAlignment="1">
      <alignment horizontal="center" vertical="center"/>
    </xf>
    <xf numFmtId="180" fontId="1" fillId="3" borderId="17" xfId="1" applyNumberFormat="1" applyFont="1" applyFill="1" applyBorder="1" applyAlignment="1">
      <alignment horizontal="left" vertical="center"/>
    </xf>
    <xf numFmtId="180" fontId="1" fillId="3" borderId="8" xfId="1" applyNumberFormat="1" applyFont="1" applyFill="1" applyBorder="1" applyAlignment="1">
      <alignment horizontal="left" vertical="center"/>
    </xf>
    <xf numFmtId="180" fontId="2" fillId="2" borderId="13" xfId="1" applyNumberFormat="1" applyFont="1" applyFill="1" applyBorder="1" applyAlignment="1">
      <alignment horizontal="center" vertical="center"/>
    </xf>
    <xf numFmtId="180" fontId="2" fillId="2" borderId="14" xfId="1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80" fontId="2" fillId="3" borderId="16" xfId="1" applyNumberFormat="1" applyFont="1" applyFill="1" applyBorder="1" applyAlignment="1">
      <alignment horizontal="center" vertical="center"/>
    </xf>
    <xf numFmtId="180" fontId="1" fillId="7" borderId="15" xfId="1" applyNumberFormat="1" applyFont="1" applyFill="1" applyBorder="1" applyAlignment="1">
      <alignment horizontal="left" vertical="center"/>
    </xf>
    <xf numFmtId="180" fontId="1" fillId="7" borderId="16" xfId="1" applyNumberFormat="1" applyFont="1" applyFill="1" applyBorder="1" applyAlignment="1">
      <alignment horizontal="left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80" fontId="1" fillId="0" borderId="18" xfId="1" applyNumberFormat="1" applyFont="1" applyFill="1" applyBorder="1" applyAlignment="1">
      <alignment horizontal="center" vertical="center"/>
    </xf>
    <xf numFmtId="180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3" fillId="0" borderId="0" xfId="0" applyFont="1"/>
  </cellXfs>
  <cellStyles count="3">
    <cellStyle name="Comma" xfId="1" builtinId="3"/>
    <cellStyle name="Normal" xfId="0" builtinId="0"/>
    <cellStyle name="普通 2" xfId="2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415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1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2"/>
      <c r="B1" s="102"/>
      <c r="C1" s="102"/>
      <c r="D1" s="151" t="s">
        <v>0</v>
      </c>
      <c r="E1" s="151"/>
      <c r="F1" s="151"/>
      <c r="G1" s="151"/>
      <c r="H1" s="102"/>
      <c r="I1" s="102"/>
      <c r="J1" s="102"/>
      <c r="K1" s="127"/>
    </row>
    <row r="2" spans="1:11" s="98" customFormat="1" ht="18">
      <c r="A2" s="104"/>
      <c r="B2" s="104"/>
      <c r="C2" s="104"/>
      <c r="D2" s="151"/>
      <c r="E2" s="151"/>
      <c r="F2" s="151"/>
      <c r="G2" s="151"/>
      <c r="H2" s="104"/>
      <c r="I2" s="104"/>
      <c r="J2" s="104"/>
    </row>
    <row r="3" spans="1:11" s="98" customFormat="1" ht="31.5">
      <c r="A3" s="104"/>
      <c r="B3" s="104"/>
      <c r="C3" s="104"/>
      <c r="D3" s="103"/>
      <c r="E3" s="103"/>
      <c r="F3" s="103"/>
      <c r="G3" s="103"/>
      <c r="H3" s="104"/>
      <c r="I3" s="104"/>
      <c r="J3" s="104"/>
    </row>
    <row r="4" spans="1:11" s="98" customFormat="1" ht="18">
      <c r="A4" s="105" t="s">
        <v>1</v>
      </c>
      <c r="B4" s="105" t="s">
        <v>2</v>
      </c>
      <c r="C4" s="105"/>
      <c r="D4" s="132" t="s">
        <v>3</v>
      </c>
      <c r="E4" s="132"/>
      <c r="F4" s="132"/>
      <c r="G4" s="132" t="s">
        <v>4</v>
      </c>
      <c r="H4" s="132"/>
      <c r="I4" s="132"/>
      <c r="J4" s="132"/>
      <c r="K4" s="128"/>
    </row>
    <row r="5" spans="1:11" s="98" customFormat="1" ht="18">
      <c r="A5" s="104" t="s">
        <v>5</v>
      </c>
      <c r="B5" s="106" t="s">
        <v>6</v>
      </c>
      <c r="C5" s="107" t="s">
        <v>7</v>
      </c>
      <c r="D5" s="105" t="s">
        <v>8</v>
      </c>
      <c r="E5" s="105"/>
      <c r="F5" s="132" t="s">
        <v>9</v>
      </c>
      <c r="G5" s="132"/>
      <c r="H5" s="133" t="s">
        <v>10</v>
      </c>
      <c r="I5" s="133"/>
      <c r="J5" s="133"/>
      <c r="K5" s="128"/>
    </row>
    <row r="6" spans="1:11" s="98" customFormat="1" ht="18">
      <c r="A6" s="104"/>
      <c r="B6" s="104"/>
      <c r="C6" s="104"/>
      <c r="D6" s="108"/>
      <c r="E6" s="104"/>
      <c r="F6" s="104"/>
      <c r="G6" s="104"/>
      <c r="H6" s="104"/>
      <c r="I6" s="104"/>
      <c r="J6" s="104"/>
    </row>
    <row r="7" spans="1:11" s="98" customFormat="1" ht="21.75" customHeight="1">
      <c r="A7" s="144" t="s">
        <v>11</v>
      </c>
      <c r="B7" s="134" t="s">
        <v>12</v>
      </c>
      <c r="C7" s="134" t="s">
        <v>13</v>
      </c>
      <c r="D7" s="134" t="s">
        <v>14</v>
      </c>
      <c r="E7" s="134"/>
      <c r="F7" s="134" t="s">
        <v>15</v>
      </c>
      <c r="G7" s="134"/>
      <c r="H7" s="134" t="s">
        <v>16</v>
      </c>
      <c r="I7" s="134" t="s">
        <v>17</v>
      </c>
      <c r="J7" s="149" t="s">
        <v>18</v>
      </c>
    </row>
    <row r="8" spans="1:11" s="98" customFormat="1" ht="20.25" customHeight="1">
      <c r="A8" s="145"/>
      <c r="B8" s="146"/>
      <c r="C8" s="146"/>
      <c r="D8" s="109" t="s">
        <v>19</v>
      </c>
      <c r="E8" s="110" t="s">
        <v>20</v>
      </c>
      <c r="F8" s="146"/>
      <c r="G8" s="146"/>
      <c r="H8" s="146"/>
      <c r="I8" s="146"/>
      <c r="J8" s="150"/>
    </row>
    <row r="9" spans="1:11" s="99" customFormat="1" ht="38.25" customHeight="1">
      <c r="A9" s="111"/>
      <c r="B9" s="147" t="s">
        <v>21</v>
      </c>
      <c r="C9" s="112"/>
      <c r="D9" s="113"/>
      <c r="E9" s="113"/>
      <c r="F9" s="135"/>
      <c r="G9" s="136"/>
      <c r="H9" s="114"/>
      <c r="I9" s="114"/>
      <c r="J9" s="129"/>
    </row>
    <row r="10" spans="1:11" s="99" customFormat="1" ht="38.25" customHeight="1">
      <c r="A10" s="111"/>
      <c r="B10" s="148"/>
      <c r="C10" s="112"/>
      <c r="D10" s="113"/>
      <c r="E10" s="113"/>
      <c r="F10" s="137"/>
      <c r="G10" s="138"/>
      <c r="H10" s="114"/>
      <c r="I10" s="114"/>
      <c r="J10" s="129"/>
    </row>
    <row r="11" spans="1:11" s="99" customFormat="1" ht="38.25" customHeight="1">
      <c r="A11" s="111"/>
      <c r="B11" s="148"/>
      <c r="C11" s="112"/>
      <c r="D11" s="113"/>
      <c r="E11" s="113"/>
      <c r="F11" s="135"/>
      <c r="G11" s="136"/>
      <c r="H11" s="114"/>
      <c r="I11" s="114"/>
      <c r="J11" s="129"/>
    </row>
    <row r="12" spans="1:11" s="99" customFormat="1" ht="21.75" customHeight="1">
      <c r="A12" s="111"/>
      <c r="B12" s="148"/>
      <c r="C12" s="112"/>
      <c r="D12" s="113"/>
      <c r="E12" s="113"/>
      <c r="F12" s="136"/>
      <c r="G12" s="136"/>
      <c r="H12" s="114"/>
      <c r="I12" s="114"/>
      <c r="J12" s="129"/>
    </row>
    <row r="13" spans="1:11" s="99" customFormat="1" ht="21.75" customHeight="1">
      <c r="A13" s="111"/>
      <c r="B13" s="148"/>
      <c r="C13" s="112"/>
      <c r="D13" s="113"/>
      <c r="E13" s="113"/>
      <c r="F13" s="136"/>
      <c r="G13" s="136"/>
      <c r="H13" s="114"/>
      <c r="I13" s="114"/>
      <c r="J13" s="129"/>
    </row>
    <row r="14" spans="1:11" s="99" customFormat="1" ht="21.75" customHeight="1">
      <c r="A14" s="111"/>
      <c r="B14" s="148"/>
      <c r="C14" s="112"/>
      <c r="D14" s="113"/>
      <c r="E14" s="113"/>
      <c r="F14" s="136"/>
      <c r="G14" s="136"/>
      <c r="H14" s="114"/>
      <c r="I14" s="114"/>
      <c r="J14" s="129"/>
    </row>
    <row r="15" spans="1:11" s="99" customFormat="1" ht="21.75" customHeight="1">
      <c r="A15" s="115" t="s">
        <v>22</v>
      </c>
      <c r="B15" s="139">
        <f>SUM(J9:J14)</f>
        <v>0</v>
      </c>
      <c r="C15" s="139"/>
      <c r="D15" s="139"/>
      <c r="E15" s="139"/>
      <c r="F15" s="139"/>
      <c r="G15" s="139"/>
      <c r="H15" s="139"/>
      <c r="I15" s="139"/>
      <c r="J15" s="140"/>
    </row>
    <row r="16" spans="1:11" s="99" customFormat="1" ht="18.75" customHeight="1">
      <c r="A16" s="141" t="s">
        <v>23</v>
      </c>
      <c r="B16" s="142"/>
      <c r="C16" s="142"/>
      <c r="D16" s="142"/>
      <c r="E16" s="142"/>
      <c r="F16" s="142"/>
      <c r="G16" s="142"/>
      <c r="H16" s="142"/>
      <c r="I16" s="142"/>
      <c r="J16" s="143"/>
    </row>
    <row r="17" spans="1:10" s="100" customFormat="1" ht="36.75" customHeight="1">
      <c r="A17" s="116" t="s">
        <v>24</v>
      </c>
      <c r="B17" s="117"/>
      <c r="C17" s="117"/>
      <c r="D17" s="118"/>
      <c r="E17" s="117" t="s">
        <v>25</v>
      </c>
      <c r="F17" s="117"/>
      <c r="G17" s="117"/>
      <c r="H17" s="117" t="s">
        <v>26</v>
      </c>
      <c r="I17" s="117"/>
      <c r="J17" s="130"/>
    </row>
    <row r="18" spans="1:10" s="100" customFormat="1" ht="36" customHeight="1">
      <c r="A18" s="119" t="s">
        <v>27</v>
      </c>
      <c r="B18" s="120"/>
      <c r="C18" s="120"/>
      <c r="D18" s="121"/>
      <c r="E18" s="120" t="s">
        <v>28</v>
      </c>
      <c r="F18" s="120"/>
      <c r="G18" s="120"/>
      <c r="H18" s="120"/>
      <c r="I18" s="120"/>
      <c r="J18" s="131"/>
    </row>
    <row r="19" spans="1:10" ht="36" customHeight="1">
      <c r="A19" s="122"/>
      <c r="B19" s="123"/>
      <c r="C19" s="123"/>
      <c r="D19" s="124"/>
      <c r="E19" s="123"/>
      <c r="F19" s="123"/>
      <c r="G19" s="123"/>
      <c r="H19" s="123"/>
      <c r="I19" s="123"/>
      <c r="J19" s="123"/>
    </row>
    <row r="20" spans="1:10" ht="17.25">
      <c r="A20" s="125"/>
      <c r="B20" s="125"/>
      <c r="C20" s="125"/>
      <c r="D20" s="126"/>
      <c r="E20" s="125"/>
      <c r="F20" s="125"/>
      <c r="G20" s="125"/>
      <c r="H20" s="125"/>
      <c r="I20" s="125"/>
      <c r="J20" s="125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4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showGridLines="0" topLeftCell="A10" zoomScale="85" zoomScaleNormal="85" workbookViewId="0">
      <selection activeCell="I28" sqref="I28"/>
    </sheetView>
  </sheetViews>
  <sheetFormatPr defaultColWidth="8.875" defaultRowHeight="16.5"/>
  <cols>
    <col min="1" max="1" width="15.875" style="4" customWidth="1"/>
    <col min="2" max="2" width="15.2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74.75" style="2" customWidth="1"/>
    <col min="11" max="16384" width="8.875" style="4"/>
  </cols>
  <sheetData>
    <row r="1" spans="1:23" s="1" customFormat="1" ht="26.1" customHeight="1">
      <c r="A1" s="52" t="s">
        <v>33</v>
      </c>
      <c r="B1" s="73" t="s">
        <v>147</v>
      </c>
      <c r="C1" s="73"/>
      <c r="D1" s="74"/>
      <c r="E1" s="74"/>
      <c r="F1" s="74"/>
      <c r="G1" s="74"/>
      <c r="H1" s="74"/>
      <c r="I1" s="85"/>
      <c r="J1" s="86"/>
    </row>
    <row r="2" spans="1:23" s="1" customFormat="1" ht="21" customHeight="1">
      <c r="A2" s="52" t="s">
        <v>35</v>
      </c>
      <c r="B2" s="73" t="s">
        <v>107</v>
      </c>
      <c r="C2" s="73"/>
      <c r="D2" s="73"/>
      <c r="E2" s="73"/>
      <c r="F2" s="73"/>
      <c r="G2" s="73"/>
      <c r="H2" s="73"/>
      <c r="I2" s="87"/>
      <c r="J2" s="73"/>
    </row>
    <row r="3" spans="1:23" s="1" customFormat="1" ht="20.100000000000001" customHeight="1">
      <c r="A3" s="52" t="s">
        <v>37</v>
      </c>
      <c r="B3" s="73" t="s">
        <v>148</v>
      </c>
      <c r="C3" s="73"/>
      <c r="D3" s="75"/>
      <c r="E3" s="75"/>
      <c r="F3" s="75"/>
      <c r="G3" s="75"/>
      <c r="H3" s="76"/>
      <c r="I3" s="76"/>
      <c r="J3" s="75"/>
    </row>
    <row r="4" spans="1:23" s="1" customFormat="1" ht="26.1" customHeight="1">
      <c r="A4" s="52" t="s">
        <v>39</v>
      </c>
      <c r="B4" s="77" t="s">
        <v>149</v>
      </c>
      <c r="C4" s="77"/>
      <c r="D4" s="77"/>
      <c r="E4" s="77"/>
      <c r="F4" s="77"/>
      <c r="G4" s="77"/>
      <c r="H4" s="77"/>
      <c r="I4" s="88"/>
      <c r="J4" s="77"/>
    </row>
    <row r="5" spans="1:23" ht="16.5" customHeight="1">
      <c r="A5" s="12" t="s">
        <v>41</v>
      </c>
      <c r="B5" s="13"/>
      <c r="C5" s="14"/>
      <c r="D5" s="78" t="s">
        <v>42</v>
      </c>
      <c r="E5" s="79"/>
      <c r="F5" s="79"/>
      <c r="G5" s="79"/>
      <c r="H5" s="79"/>
      <c r="I5" s="89"/>
      <c r="J5" s="90" t="s">
        <v>43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s="2" customFormat="1" ht="16.5" customHeight="1">
      <c r="A6" s="15" t="s">
        <v>150</v>
      </c>
      <c r="B6" s="16"/>
      <c r="C6" s="17"/>
      <c r="D6" s="80" t="s">
        <v>44</v>
      </c>
      <c r="E6" s="81"/>
      <c r="F6" s="81"/>
      <c r="G6" s="82"/>
      <c r="H6" s="83" t="s">
        <v>45</v>
      </c>
      <c r="I6" s="91"/>
      <c r="J6" s="92" t="s">
        <v>151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s="2" customFormat="1" ht="16.5" customHeight="1">
      <c r="A7" s="20" t="s">
        <v>152</v>
      </c>
      <c r="B7" s="21"/>
      <c r="C7" s="22"/>
      <c r="D7" s="18" t="s">
        <v>46</v>
      </c>
      <c r="E7" s="18" t="s">
        <v>47</v>
      </c>
      <c r="F7" s="18" t="s">
        <v>46</v>
      </c>
      <c r="G7" s="18" t="s">
        <v>47</v>
      </c>
      <c r="H7" s="19" t="s">
        <v>48</v>
      </c>
      <c r="I7" s="54" t="s">
        <v>49</v>
      </c>
      <c r="J7" s="9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s="2" customFormat="1" ht="21.95" customHeight="1">
      <c r="A8" s="180" t="s">
        <v>153</v>
      </c>
      <c r="B8" s="161" t="s">
        <v>111</v>
      </c>
      <c r="C8" s="162"/>
      <c r="D8" s="28">
        <v>260</v>
      </c>
      <c r="E8" s="28" t="s">
        <v>59</v>
      </c>
      <c r="F8" s="28">
        <v>1</v>
      </c>
      <c r="G8" s="28" t="s">
        <v>60</v>
      </c>
      <c r="H8" s="29">
        <v>100</v>
      </c>
      <c r="I8" s="24">
        <f>H8*F8*D8</f>
        <v>26000</v>
      </c>
      <c r="J8" s="58" t="s">
        <v>154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s="2" customFormat="1" ht="21.95" customHeight="1">
      <c r="A9" s="198"/>
      <c r="B9" s="161" t="s">
        <v>113</v>
      </c>
      <c r="C9" s="162"/>
      <c r="D9" s="28">
        <v>26</v>
      </c>
      <c r="E9" s="28" t="s">
        <v>114</v>
      </c>
      <c r="F9" s="28">
        <v>1</v>
      </c>
      <c r="G9" s="28" t="s">
        <v>60</v>
      </c>
      <c r="H9" s="29">
        <v>200</v>
      </c>
      <c r="I9" s="24">
        <f>H9*F9*D9</f>
        <v>5200</v>
      </c>
      <c r="J9" s="58" t="s">
        <v>155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s="2" customFormat="1" ht="16.5" customHeight="1">
      <c r="A10" s="163" t="s">
        <v>156</v>
      </c>
      <c r="B10" s="164"/>
      <c r="C10" s="164"/>
      <c r="D10" s="18"/>
      <c r="E10" s="18"/>
      <c r="F10" s="18"/>
      <c r="G10" s="18"/>
      <c r="H10" s="18"/>
      <c r="I10" s="54">
        <f>SUM(I8:I9)</f>
        <v>31200</v>
      </c>
      <c r="J10" s="60"/>
    </row>
    <row r="11" spans="1:23" s="2" customFormat="1" ht="21.95" customHeight="1">
      <c r="A11" s="180" t="s">
        <v>116</v>
      </c>
      <c r="B11" s="161" t="s">
        <v>157</v>
      </c>
      <c r="C11" s="162"/>
      <c r="D11" s="28"/>
      <c r="E11" s="28"/>
      <c r="F11" s="28"/>
      <c r="G11" s="28" t="s">
        <v>53</v>
      </c>
      <c r="H11" s="29">
        <v>600</v>
      </c>
      <c r="I11" s="24"/>
      <c r="J11" s="58" t="s">
        <v>118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s="2" customFormat="1" ht="21.95" customHeight="1">
      <c r="A12" s="198"/>
      <c r="B12" s="161" t="s">
        <v>158</v>
      </c>
      <c r="C12" s="162"/>
      <c r="D12" s="28"/>
      <c r="E12" s="28"/>
      <c r="F12" s="28"/>
      <c r="G12" s="28" t="s">
        <v>53</v>
      </c>
      <c r="H12" s="29">
        <v>600</v>
      </c>
      <c r="I12" s="24"/>
      <c r="J12" s="58" t="s">
        <v>118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s="2" customFormat="1" ht="16.5" customHeight="1">
      <c r="A13" s="163" t="s">
        <v>156</v>
      </c>
      <c r="B13" s="164"/>
      <c r="C13" s="164"/>
      <c r="D13" s="18"/>
      <c r="E13" s="18"/>
      <c r="F13" s="18"/>
      <c r="G13" s="18"/>
      <c r="H13" s="18"/>
      <c r="I13" s="54">
        <f>SUM(I11:I12)</f>
        <v>0</v>
      </c>
      <c r="J13" s="60"/>
    </row>
    <row r="14" spans="1:23" s="3" customFormat="1" ht="23.1" customHeight="1">
      <c r="A14" s="30" t="s">
        <v>65</v>
      </c>
      <c r="B14" s="165" t="s">
        <v>159</v>
      </c>
      <c r="C14" s="166"/>
      <c r="D14" s="31">
        <v>1</v>
      </c>
      <c r="E14" s="32" t="s">
        <v>66</v>
      </c>
      <c r="F14" s="31">
        <v>1</v>
      </c>
      <c r="G14" s="32" t="s">
        <v>67</v>
      </c>
      <c r="H14" s="33">
        <v>35000</v>
      </c>
      <c r="I14" s="24">
        <f>H14*F14*D14</f>
        <v>35000</v>
      </c>
      <c r="J14" s="94" t="s">
        <v>160</v>
      </c>
    </row>
    <row r="15" spans="1:23" s="2" customFormat="1" ht="16.5" customHeight="1">
      <c r="A15" s="163" t="s">
        <v>156</v>
      </c>
      <c r="B15" s="164"/>
      <c r="C15" s="164"/>
      <c r="D15" s="18"/>
      <c r="E15" s="18"/>
      <c r="F15" s="18"/>
      <c r="G15" s="18"/>
      <c r="H15" s="18"/>
      <c r="I15" s="54">
        <f>SUM(I14:I14)</f>
        <v>35000</v>
      </c>
      <c r="J15" s="60"/>
    </row>
    <row r="16" spans="1:23" s="2" customFormat="1" ht="27" customHeight="1">
      <c r="A16" s="181" t="s">
        <v>161</v>
      </c>
      <c r="B16" s="161" t="s">
        <v>162</v>
      </c>
      <c r="C16" s="162"/>
      <c r="D16" s="35">
        <v>1</v>
      </c>
      <c r="E16" s="28" t="s">
        <v>88</v>
      </c>
      <c r="F16" s="84">
        <v>30</v>
      </c>
      <c r="G16" s="28" t="s">
        <v>74</v>
      </c>
      <c r="H16" s="36">
        <v>100</v>
      </c>
      <c r="I16" s="24">
        <f t="shared" ref="I16:I22" si="0">H16*F16*D16</f>
        <v>3000</v>
      </c>
      <c r="J16" s="63" t="s">
        <v>163</v>
      </c>
    </row>
    <row r="17" spans="1:10" s="2" customFormat="1" ht="27" customHeight="1">
      <c r="A17" s="182"/>
      <c r="B17" s="161" t="s">
        <v>164</v>
      </c>
      <c r="C17" s="162"/>
      <c r="D17" s="35">
        <v>280</v>
      </c>
      <c r="E17" s="28" t="s">
        <v>165</v>
      </c>
      <c r="F17" s="84">
        <v>1</v>
      </c>
      <c r="G17" s="28" t="s">
        <v>165</v>
      </c>
      <c r="H17" s="36">
        <v>11</v>
      </c>
      <c r="I17" s="24">
        <f t="shared" ref="I17" si="1">H17*F17*D17</f>
        <v>3080</v>
      </c>
      <c r="J17" s="63" t="s">
        <v>163</v>
      </c>
    </row>
    <row r="18" spans="1:10" s="2" customFormat="1" ht="24" customHeight="1">
      <c r="A18" s="182"/>
      <c r="B18" s="161" t="s">
        <v>122</v>
      </c>
      <c r="C18" s="162"/>
      <c r="D18" s="35">
        <v>3</v>
      </c>
      <c r="E18" s="28" t="s">
        <v>73</v>
      </c>
      <c r="F18" s="35">
        <v>1</v>
      </c>
      <c r="G18" s="28" t="s">
        <v>60</v>
      </c>
      <c r="H18" s="36">
        <v>100</v>
      </c>
      <c r="I18" s="24">
        <f t="shared" ref="I18" si="2">H18*F18*D18</f>
        <v>300</v>
      </c>
      <c r="J18" s="62" t="s">
        <v>123</v>
      </c>
    </row>
    <row r="19" spans="1:10" s="2" customFormat="1" ht="24" customHeight="1">
      <c r="A19" s="163" t="s">
        <v>156</v>
      </c>
      <c r="B19" s="164"/>
      <c r="C19" s="164"/>
      <c r="D19" s="18"/>
      <c r="E19" s="18"/>
      <c r="F19" s="18"/>
      <c r="G19" s="18"/>
      <c r="H19" s="18"/>
      <c r="I19" s="54">
        <f>SUM(I16:I18)</f>
        <v>6380</v>
      </c>
      <c r="J19" s="60"/>
    </row>
    <row r="20" spans="1:10" s="2" customFormat="1" ht="24" customHeight="1">
      <c r="A20" s="183" t="s">
        <v>94</v>
      </c>
      <c r="B20" s="169" t="s">
        <v>166</v>
      </c>
      <c r="C20" s="169"/>
      <c r="D20" s="37">
        <v>2</v>
      </c>
      <c r="E20" s="37" t="s">
        <v>59</v>
      </c>
      <c r="F20" s="37">
        <v>1</v>
      </c>
      <c r="G20" s="37" t="s">
        <v>60</v>
      </c>
      <c r="H20" s="38">
        <v>3000</v>
      </c>
      <c r="I20" s="38">
        <f t="shared" si="0"/>
        <v>6000</v>
      </c>
      <c r="J20" s="199" t="s">
        <v>167</v>
      </c>
    </row>
    <row r="21" spans="1:10" s="2" customFormat="1" ht="24" customHeight="1">
      <c r="A21" s="184"/>
      <c r="B21" s="170" t="s">
        <v>168</v>
      </c>
      <c r="C21" s="171"/>
      <c r="D21" s="37">
        <v>2</v>
      </c>
      <c r="E21" s="37" t="s">
        <v>52</v>
      </c>
      <c r="F21" s="37">
        <v>2</v>
      </c>
      <c r="G21" s="37" t="s">
        <v>53</v>
      </c>
      <c r="H21" s="38">
        <v>600</v>
      </c>
      <c r="I21" s="38">
        <f t="shared" si="0"/>
        <v>2400</v>
      </c>
      <c r="J21" s="200"/>
    </row>
    <row r="22" spans="1:10" s="2" customFormat="1" ht="24" customHeight="1">
      <c r="A22" s="184"/>
      <c r="B22" s="170" t="s">
        <v>169</v>
      </c>
      <c r="C22" s="171"/>
      <c r="D22" s="37">
        <v>2</v>
      </c>
      <c r="E22" s="37" t="s">
        <v>59</v>
      </c>
      <c r="F22" s="37">
        <v>3</v>
      </c>
      <c r="G22" s="37" t="s">
        <v>66</v>
      </c>
      <c r="H22" s="38">
        <v>500</v>
      </c>
      <c r="I22" s="38">
        <f t="shared" si="0"/>
        <v>3000</v>
      </c>
      <c r="J22" s="201"/>
    </row>
    <row r="23" spans="1:10" s="2" customFormat="1" ht="25.5" customHeight="1">
      <c r="A23" s="163" t="s">
        <v>156</v>
      </c>
      <c r="B23" s="164"/>
      <c r="C23" s="164"/>
      <c r="D23" s="39"/>
      <c r="E23" s="39"/>
      <c r="F23" s="39"/>
      <c r="G23" s="39"/>
      <c r="H23" s="40"/>
      <c r="I23" s="54">
        <f>SUM(I20:I22)</f>
        <v>11400</v>
      </c>
      <c r="J23" s="60"/>
    </row>
    <row r="24" spans="1:10" s="2" customFormat="1" ht="24" customHeight="1">
      <c r="A24" s="41" t="s">
        <v>170</v>
      </c>
      <c r="B24" s="42"/>
      <c r="C24" s="42"/>
      <c r="D24" s="43"/>
      <c r="E24" s="43"/>
      <c r="F24" s="43"/>
      <c r="G24" s="43"/>
      <c r="H24" s="44"/>
      <c r="I24" s="67">
        <f>I10+I15+I19+I23</f>
        <v>83980</v>
      </c>
      <c r="J24" s="68"/>
    </row>
    <row r="25" spans="1:10" s="2" customFormat="1" ht="24" customHeight="1">
      <c r="A25" s="41" t="s">
        <v>171</v>
      </c>
      <c r="B25" s="42"/>
      <c r="C25" s="42"/>
      <c r="D25" s="43"/>
      <c r="E25" s="43"/>
      <c r="F25" s="43"/>
      <c r="G25" s="43"/>
      <c r="H25" s="43"/>
      <c r="I25" s="67">
        <f>I24*0.1</f>
        <v>8398</v>
      </c>
      <c r="J25" s="68"/>
    </row>
    <row r="26" spans="1:10" s="2" customFormat="1" ht="24" customHeight="1">
      <c r="A26" s="41" t="s">
        <v>127</v>
      </c>
      <c r="B26" s="42"/>
      <c r="C26" s="42"/>
      <c r="D26" s="43"/>
      <c r="E26" s="43"/>
      <c r="F26" s="43"/>
      <c r="G26" s="43"/>
      <c r="H26" s="43"/>
      <c r="I26" s="67">
        <f>I24+I25</f>
        <v>92378</v>
      </c>
      <c r="J26" s="68"/>
    </row>
    <row r="27" spans="1:10" s="2" customFormat="1" ht="24" customHeight="1">
      <c r="A27" s="41" t="s">
        <v>172</v>
      </c>
      <c r="B27" s="42"/>
      <c r="C27" s="42"/>
      <c r="D27" s="43"/>
      <c r="E27" s="43"/>
      <c r="F27" s="43"/>
      <c r="G27" s="43"/>
      <c r="H27" s="43"/>
      <c r="I27" s="67">
        <v>92258.4</v>
      </c>
      <c r="J27" s="68"/>
    </row>
    <row r="28" spans="1:10" s="2" customFormat="1">
      <c r="A28" s="45" t="s">
        <v>103</v>
      </c>
      <c r="B28" s="48" t="s">
        <v>128</v>
      </c>
      <c r="C28" s="48"/>
      <c r="D28" s="46"/>
      <c r="E28" s="47"/>
      <c r="F28" s="47"/>
      <c r="G28" s="47"/>
      <c r="H28" s="47"/>
      <c r="I28" s="69">
        <f>I27*0.06</f>
        <v>5535.503999999999</v>
      </c>
      <c r="J28" s="70"/>
    </row>
    <row r="29" spans="1:10" s="2" customFormat="1" ht="23.1" customHeight="1">
      <c r="A29" s="175" t="s">
        <v>129</v>
      </c>
      <c r="B29" s="176"/>
      <c r="C29" s="177"/>
      <c r="D29" s="49"/>
      <c r="E29" s="50"/>
      <c r="F29" s="50"/>
      <c r="G29" s="50"/>
      <c r="H29" s="50"/>
      <c r="I29" s="71">
        <f>SUM(I27:I28)</f>
        <v>97793.903999999995</v>
      </c>
      <c r="J29" s="72"/>
    </row>
    <row r="31" spans="1:10">
      <c r="I31" s="5" t="s">
        <v>130</v>
      </c>
      <c r="J31" s="4"/>
    </row>
  </sheetData>
  <mergeCells count="22">
    <mergeCell ref="J20:J22"/>
    <mergeCell ref="A23:C23"/>
    <mergeCell ref="A29:C29"/>
    <mergeCell ref="A8:A9"/>
    <mergeCell ref="A11:A12"/>
    <mergeCell ref="A16:A18"/>
    <mergeCell ref="A20:A22"/>
    <mergeCell ref="B18:C18"/>
    <mergeCell ref="A19:C19"/>
    <mergeCell ref="B20:C20"/>
    <mergeCell ref="B21:C21"/>
    <mergeCell ref="B22:C22"/>
    <mergeCell ref="A13:C13"/>
    <mergeCell ref="B14:C14"/>
    <mergeCell ref="A15:C15"/>
    <mergeCell ref="B16:C16"/>
    <mergeCell ref="B17:C17"/>
    <mergeCell ref="B8:C8"/>
    <mergeCell ref="B9:C9"/>
    <mergeCell ref="A10:C10"/>
    <mergeCell ref="B11:C11"/>
    <mergeCell ref="B12:C12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67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2" t="s">
        <v>30</v>
      </c>
      <c r="C1" s="152"/>
      <c r="D1" s="152"/>
      <c r="E1" s="152"/>
      <c r="F1" s="152"/>
      <c r="G1" s="152"/>
      <c r="H1" s="152"/>
      <c r="I1" s="152"/>
      <c r="J1" s="152"/>
    </row>
    <row r="2" spans="1:23" s="1" customFormat="1" ht="26.1" customHeight="1">
      <c r="A2" s="7" t="s">
        <v>31</v>
      </c>
      <c r="B2" s="153" t="s">
        <v>32</v>
      </c>
      <c r="C2" s="152"/>
      <c r="D2" s="152"/>
      <c r="E2" s="152"/>
      <c r="F2" s="152"/>
      <c r="G2" s="152"/>
      <c r="H2" s="152"/>
      <c r="I2" s="152"/>
      <c r="J2" s="152"/>
    </row>
    <row r="3" spans="1:23" s="1" customFormat="1" ht="26.1" customHeight="1">
      <c r="A3" s="7" t="s">
        <v>33</v>
      </c>
      <c r="B3" s="152" t="s">
        <v>173</v>
      </c>
      <c r="C3" s="152"/>
      <c r="D3" s="152"/>
      <c r="E3" s="152"/>
      <c r="F3" s="152"/>
      <c r="G3" s="152"/>
      <c r="H3" s="152"/>
      <c r="I3" s="152"/>
      <c r="J3" s="152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174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87" t="s">
        <v>41</v>
      </c>
      <c r="B7" s="188"/>
      <c r="C7" s="189"/>
      <c r="D7" s="154" t="s">
        <v>42</v>
      </c>
      <c r="E7" s="154"/>
      <c r="F7" s="154"/>
      <c r="G7" s="154"/>
      <c r="H7" s="154"/>
      <c r="I7" s="154"/>
      <c r="J7" s="185" t="s">
        <v>43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spans="1:23" s="2" customFormat="1" ht="16.5" customHeight="1">
      <c r="A8" s="190"/>
      <c r="B8" s="191"/>
      <c r="C8" s="192"/>
      <c r="D8" s="155" t="s">
        <v>44</v>
      </c>
      <c r="E8" s="155"/>
      <c r="F8" s="155"/>
      <c r="G8" s="155"/>
      <c r="H8" s="156" t="s">
        <v>45</v>
      </c>
      <c r="I8" s="156"/>
      <c r="J8" s="186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s="2" customFormat="1" ht="16.5" customHeight="1">
      <c r="A9" s="193"/>
      <c r="B9" s="194"/>
      <c r="C9" s="195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4" t="s">
        <v>49</v>
      </c>
      <c r="J9" s="186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s="2" customFormat="1" ht="21.95" customHeight="1">
      <c r="A10" s="178" t="s">
        <v>50</v>
      </c>
      <c r="B10" s="157" t="s">
        <v>51</v>
      </c>
      <c r="C10" s="158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5" t="s">
        <v>54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23" s="2" customFormat="1" ht="21.95" customHeight="1">
      <c r="A11" s="179"/>
      <c r="B11" s="157" t="s">
        <v>55</v>
      </c>
      <c r="C11" s="158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5" t="s">
        <v>54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s="2" customFormat="1" ht="16.5" customHeight="1">
      <c r="A12" s="159" t="s">
        <v>56</v>
      </c>
      <c r="B12" s="160"/>
      <c r="C12" s="160"/>
      <c r="D12" s="26"/>
      <c r="E12" s="27"/>
      <c r="F12" s="27"/>
      <c r="G12" s="27"/>
      <c r="H12" s="27"/>
      <c r="I12" s="56">
        <f>SUM(I10:I11)</f>
        <v>0</v>
      </c>
      <c r="J12" s="57" t="s">
        <v>57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s="2" customFormat="1" ht="21.95" customHeight="1">
      <c r="A13" s="180"/>
      <c r="B13" s="161" t="s">
        <v>58</v>
      </c>
      <c r="C13" s="162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8" t="s">
        <v>175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3" s="2" customFormat="1" ht="21.95" customHeight="1">
      <c r="A14" s="180"/>
      <c r="B14" s="161" t="s">
        <v>62</v>
      </c>
      <c r="C14" s="162"/>
      <c r="D14" s="28"/>
      <c r="E14" s="28" t="s">
        <v>59</v>
      </c>
      <c r="F14" s="28"/>
      <c r="G14" s="28" t="s">
        <v>60</v>
      </c>
      <c r="H14" s="29"/>
      <c r="I14" s="24"/>
      <c r="J14" s="59"/>
    </row>
    <row r="15" spans="1:23" s="2" customFormat="1" ht="16.5" customHeight="1">
      <c r="A15" s="163" t="s">
        <v>63</v>
      </c>
      <c r="B15" s="164"/>
      <c r="C15" s="164"/>
      <c r="D15" s="18"/>
      <c r="E15" s="18"/>
      <c r="F15" s="18"/>
      <c r="G15" s="18"/>
      <c r="H15" s="18"/>
      <c r="I15" s="54">
        <f>SUM(I13:I14)</f>
        <v>8000</v>
      </c>
      <c r="J15" s="60"/>
    </row>
    <row r="16" spans="1:23" s="3" customFormat="1" ht="23.1" customHeight="1">
      <c r="A16" s="181" t="s">
        <v>64</v>
      </c>
      <c r="B16" s="165" t="s">
        <v>65</v>
      </c>
      <c r="C16" s="166"/>
      <c r="D16" s="31">
        <v>1</v>
      </c>
      <c r="E16" s="32" t="s">
        <v>66</v>
      </c>
      <c r="F16" s="31">
        <v>1</v>
      </c>
      <c r="G16" s="32" t="s">
        <v>67</v>
      </c>
      <c r="H16" s="33">
        <v>13000</v>
      </c>
      <c r="I16" s="61">
        <f>H16*F16*D16</f>
        <v>13000</v>
      </c>
      <c r="J16" s="62" t="s">
        <v>68</v>
      </c>
    </row>
    <row r="17" spans="1:10" s="3" customFormat="1" ht="23.1" customHeight="1">
      <c r="A17" s="182"/>
      <c r="B17" s="165" t="s">
        <v>176</v>
      </c>
      <c r="C17" s="166"/>
      <c r="D17" s="31">
        <v>1</v>
      </c>
      <c r="E17" s="32" t="s">
        <v>70</v>
      </c>
      <c r="F17" s="31">
        <v>1</v>
      </c>
      <c r="G17" s="32" t="s">
        <v>66</v>
      </c>
      <c r="H17" s="33">
        <v>4000</v>
      </c>
      <c r="I17" s="61">
        <f>H17*F17</f>
        <v>4000</v>
      </c>
      <c r="J17" s="62"/>
    </row>
    <row r="18" spans="1:10" s="2" customFormat="1" ht="16.5" customHeight="1">
      <c r="A18" s="163" t="s">
        <v>71</v>
      </c>
      <c r="B18" s="164"/>
      <c r="C18" s="164"/>
      <c r="D18" s="18"/>
      <c r="E18" s="18"/>
      <c r="F18" s="18"/>
      <c r="G18" s="18"/>
      <c r="H18" s="18"/>
      <c r="I18" s="54">
        <f>SUM(I16:I17)</f>
        <v>17000</v>
      </c>
      <c r="J18" s="60"/>
    </row>
    <row r="19" spans="1:10" s="2" customFormat="1" ht="24" customHeight="1">
      <c r="A19" s="182"/>
      <c r="B19" s="161" t="s">
        <v>72</v>
      </c>
      <c r="C19" s="162"/>
      <c r="D19" s="35">
        <v>1</v>
      </c>
      <c r="E19" s="28" t="s">
        <v>73</v>
      </c>
      <c r="F19" s="35">
        <v>15</v>
      </c>
      <c r="G19" s="28" t="s">
        <v>74</v>
      </c>
      <c r="H19" s="36">
        <v>150</v>
      </c>
      <c r="I19" s="24">
        <v>750</v>
      </c>
      <c r="J19" s="63" t="s">
        <v>75</v>
      </c>
    </row>
    <row r="20" spans="1:10" s="2" customFormat="1" ht="24" customHeight="1">
      <c r="A20" s="182"/>
      <c r="B20" s="161" t="s">
        <v>76</v>
      </c>
      <c r="C20" s="162"/>
      <c r="D20" s="35">
        <v>6</v>
      </c>
      <c r="E20" s="28" t="s">
        <v>73</v>
      </c>
      <c r="F20" s="35">
        <v>1</v>
      </c>
      <c r="G20" s="28" t="s">
        <v>60</v>
      </c>
      <c r="H20" s="36">
        <v>200</v>
      </c>
      <c r="I20" s="24">
        <v>400</v>
      </c>
      <c r="J20" s="62" t="s">
        <v>77</v>
      </c>
    </row>
    <row r="21" spans="1:10" s="2" customFormat="1" ht="24" customHeight="1">
      <c r="A21" s="182"/>
      <c r="B21" s="161" t="s">
        <v>78</v>
      </c>
      <c r="C21" s="162"/>
      <c r="D21" s="35">
        <v>2</v>
      </c>
      <c r="E21" s="28" t="s">
        <v>79</v>
      </c>
      <c r="F21" s="35">
        <v>1</v>
      </c>
      <c r="G21" s="28" t="s">
        <v>60</v>
      </c>
      <c r="H21" s="36">
        <v>200</v>
      </c>
      <c r="I21" s="24">
        <f t="shared" ref="I21:I24" si="0">H21*F21*D21</f>
        <v>400</v>
      </c>
      <c r="J21" s="64" t="s">
        <v>80</v>
      </c>
    </row>
    <row r="22" spans="1:10" s="2" customFormat="1" ht="24" customHeight="1">
      <c r="A22" s="182"/>
      <c r="B22" s="161" t="s">
        <v>85</v>
      </c>
      <c r="C22" s="162"/>
      <c r="D22" s="35">
        <v>10</v>
      </c>
      <c r="E22" s="35" t="s">
        <v>73</v>
      </c>
      <c r="F22" s="35">
        <v>1</v>
      </c>
      <c r="G22" s="35" t="s">
        <v>60</v>
      </c>
      <c r="H22" s="36">
        <v>100</v>
      </c>
      <c r="I22" s="24">
        <f t="shared" si="0"/>
        <v>1000</v>
      </c>
      <c r="J22" s="64" t="s">
        <v>86</v>
      </c>
    </row>
    <row r="23" spans="1:10" s="2" customFormat="1" ht="24" customHeight="1">
      <c r="A23" s="182"/>
      <c r="B23" s="161" t="s">
        <v>83</v>
      </c>
      <c r="C23" s="162"/>
      <c r="D23" s="35">
        <v>2</v>
      </c>
      <c r="E23" s="35" t="s">
        <v>84</v>
      </c>
      <c r="F23" s="35">
        <v>1</v>
      </c>
      <c r="G23" s="35" t="s">
        <v>60</v>
      </c>
      <c r="H23" s="36">
        <v>50</v>
      </c>
      <c r="I23" s="24">
        <f t="shared" si="0"/>
        <v>100</v>
      </c>
      <c r="J23" s="64"/>
    </row>
    <row r="24" spans="1:10" s="2" customFormat="1" ht="24" customHeight="1">
      <c r="A24" s="182"/>
      <c r="B24" s="161" t="s">
        <v>81</v>
      </c>
      <c r="C24" s="162"/>
      <c r="D24" s="35">
        <v>2</v>
      </c>
      <c r="E24" s="35" t="s">
        <v>82</v>
      </c>
      <c r="F24" s="35">
        <v>1</v>
      </c>
      <c r="G24" s="35" t="s">
        <v>60</v>
      </c>
      <c r="H24" s="36">
        <v>50</v>
      </c>
      <c r="I24" s="24">
        <f t="shared" si="0"/>
        <v>100</v>
      </c>
      <c r="J24" s="64"/>
    </row>
    <row r="25" spans="1:10" s="2" customFormat="1" ht="24" customHeight="1">
      <c r="A25" s="182"/>
      <c r="B25" s="167" t="s">
        <v>87</v>
      </c>
      <c r="C25" s="168"/>
      <c r="D25" s="35">
        <v>10</v>
      </c>
      <c r="E25" s="35" t="s">
        <v>88</v>
      </c>
      <c r="F25" s="35">
        <v>1</v>
      </c>
      <c r="G25" s="35" t="s">
        <v>60</v>
      </c>
      <c r="H25" s="36">
        <v>150</v>
      </c>
      <c r="I25" s="24">
        <f>H25*D25</f>
        <v>1500</v>
      </c>
      <c r="J25" s="65"/>
    </row>
    <row r="26" spans="1:10" s="2" customFormat="1" ht="24" customHeight="1">
      <c r="A26" s="182"/>
      <c r="B26" s="167" t="s">
        <v>89</v>
      </c>
      <c r="C26" s="168"/>
      <c r="D26" s="35">
        <v>12</v>
      </c>
      <c r="E26" s="35" t="s">
        <v>88</v>
      </c>
      <c r="F26" s="35">
        <v>1</v>
      </c>
      <c r="G26" s="35" t="s">
        <v>60</v>
      </c>
      <c r="H26" s="36">
        <v>225</v>
      </c>
      <c r="I26" s="24">
        <v>300</v>
      </c>
      <c r="J26" s="65" t="s">
        <v>90</v>
      </c>
    </row>
    <row r="27" spans="1:10" s="2" customFormat="1" ht="24" customHeight="1">
      <c r="A27" s="182"/>
      <c r="B27" s="167" t="s">
        <v>91</v>
      </c>
      <c r="C27" s="168"/>
      <c r="D27" s="35">
        <v>1</v>
      </c>
      <c r="E27" s="35" t="s">
        <v>67</v>
      </c>
      <c r="F27" s="35">
        <v>1</v>
      </c>
      <c r="G27" s="35" t="s">
        <v>60</v>
      </c>
      <c r="H27" s="36">
        <v>1200</v>
      </c>
      <c r="I27" s="24">
        <v>400</v>
      </c>
      <c r="J27" s="65" t="s">
        <v>92</v>
      </c>
    </row>
    <row r="28" spans="1:10" s="2" customFormat="1" ht="24" customHeight="1">
      <c r="A28" s="163" t="s">
        <v>93</v>
      </c>
      <c r="B28" s="164"/>
      <c r="C28" s="164"/>
      <c r="D28" s="18"/>
      <c r="E28" s="18"/>
      <c r="F28" s="18"/>
      <c r="G28" s="18"/>
      <c r="H28" s="18"/>
      <c r="I28" s="54">
        <f>SUM(I19:I27)</f>
        <v>4950</v>
      </c>
      <c r="J28" s="60"/>
    </row>
    <row r="29" spans="1:10" s="2" customFormat="1" ht="24" customHeight="1">
      <c r="A29" s="183" t="s">
        <v>94</v>
      </c>
      <c r="B29" s="169" t="s">
        <v>95</v>
      </c>
      <c r="C29" s="169"/>
      <c r="D29" s="37">
        <v>2</v>
      </c>
      <c r="E29" s="37" t="s">
        <v>59</v>
      </c>
      <c r="F29" s="37">
        <v>2</v>
      </c>
      <c r="G29" s="37" t="s">
        <v>60</v>
      </c>
      <c r="H29" s="38">
        <v>1430</v>
      </c>
      <c r="I29" s="38">
        <v>1907</v>
      </c>
      <c r="J29" s="66" t="s">
        <v>96</v>
      </c>
    </row>
    <row r="30" spans="1:10" s="2" customFormat="1" ht="24" customHeight="1">
      <c r="A30" s="184"/>
      <c r="B30" s="170" t="s">
        <v>97</v>
      </c>
      <c r="C30" s="171"/>
      <c r="D30" s="37">
        <v>1</v>
      </c>
      <c r="E30" s="37" t="s">
        <v>52</v>
      </c>
      <c r="F30" s="37">
        <v>5</v>
      </c>
      <c r="G30" s="37" t="s">
        <v>53</v>
      </c>
      <c r="H30" s="38">
        <v>450</v>
      </c>
      <c r="I30" s="38">
        <v>700</v>
      </c>
      <c r="J30" s="66" t="s">
        <v>98</v>
      </c>
    </row>
    <row r="31" spans="1:10" s="2" customFormat="1" ht="24" customHeight="1">
      <c r="A31" s="184"/>
      <c r="B31" s="170" t="s">
        <v>94</v>
      </c>
      <c r="C31" s="171"/>
      <c r="D31" s="37">
        <v>2</v>
      </c>
      <c r="E31" s="37" t="s">
        <v>59</v>
      </c>
      <c r="F31" s="37">
        <v>5</v>
      </c>
      <c r="G31" s="37" t="s">
        <v>66</v>
      </c>
      <c r="H31" s="38">
        <v>200</v>
      </c>
      <c r="I31" s="38">
        <v>667</v>
      </c>
      <c r="J31" s="66" t="s">
        <v>92</v>
      </c>
    </row>
    <row r="32" spans="1:10" s="2" customFormat="1" ht="24" customHeight="1">
      <c r="A32" s="184"/>
      <c r="B32" s="167" t="s">
        <v>99</v>
      </c>
      <c r="C32" s="168"/>
      <c r="D32" s="37">
        <v>2</v>
      </c>
      <c r="E32" s="37" t="s">
        <v>59</v>
      </c>
      <c r="F32" s="37">
        <v>5</v>
      </c>
      <c r="G32" s="37" t="s">
        <v>66</v>
      </c>
      <c r="H32" s="38">
        <v>100</v>
      </c>
      <c r="I32" s="38">
        <v>334</v>
      </c>
      <c r="J32" s="66" t="s">
        <v>92</v>
      </c>
    </row>
    <row r="33" spans="1:10" s="2" customFormat="1" ht="25.5" customHeight="1">
      <c r="A33" s="25" t="s">
        <v>100</v>
      </c>
      <c r="B33" s="172"/>
      <c r="C33" s="172"/>
      <c r="D33" s="39"/>
      <c r="E33" s="39"/>
      <c r="F33" s="39"/>
      <c r="G33" s="39"/>
      <c r="H33" s="40"/>
      <c r="I33" s="54">
        <f>SUM(I29:I32)</f>
        <v>3608</v>
      </c>
      <c r="J33" s="60"/>
    </row>
    <row r="34" spans="1:10" s="2" customFormat="1" ht="24" customHeight="1">
      <c r="A34" s="41" t="s">
        <v>101</v>
      </c>
      <c r="B34" s="42"/>
      <c r="C34" s="42"/>
      <c r="D34" s="43"/>
      <c r="E34" s="43"/>
      <c r="F34" s="43"/>
      <c r="G34" s="43"/>
      <c r="H34" s="44"/>
      <c r="I34" s="67">
        <f>I12+I15+I18+I28+I33</f>
        <v>33558</v>
      </c>
      <c r="J34" s="68"/>
    </row>
    <row r="35" spans="1:10" s="2" customFormat="1">
      <c r="A35" s="173" t="s">
        <v>102</v>
      </c>
      <c r="B35" s="174"/>
      <c r="C35" s="174"/>
      <c r="D35" s="46"/>
      <c r="E35" s="47"/>
      <c r="F35" s="47"/>
      <c r="G35" s="47"/>
      <c r="H35" s="47"/>
      <c r="I35" s="69">
        <f>SUM(I34-I33)*10%</f>
        <v>2995</v>
      </c>
      <c r="J35" s="70"/>
    </row>
    <row r="36" spans="1:10" s="2" customFormat="1">
      <c r="A36" s="45" t="s">
        <v>103</v>
      </c>
      <c r="B36" s="48"/>
      <c r="C36" s="48"/>
      <c r="D36" s="46"/>
      <c r="E36" s="47"/>
      <c r="F36" s="47"/>
      <c r="G36" s="47"/>
      <c r="H36" s="47"/>
      <c r="I36" s="69">
        <f>(I34+I35)*0.06</f>
        <v>2193.1799999999998</v>
      </c>
      <c r="J36" s="70"/>
    </row>
    <row r="37" spans="1:10" s="2" customFormat="1" ht="23.1" customHeight="1">
      <c r="A37" s="175" t="s">
        <v>104</v>
      </c>
      <c r="B37" s="176"/>
      <c r="C37" s="177"/>
      <c r="D37" s="49"/>
      <c r="E37" s="50"/>
      <c r="F37" s="50"/>
      <c r="G37" s="50"/>
      <c r="H37" s="50"/>
      <c r="I37" s="71">
        <f>I34+I35+I36</f>
        <v>38746.18</v>
      </c>
      <c r="J37" s="72"/>
    </row>
    <row r="38" spans="1:10" ht="16.5" customHeight="1">
      <c r="A38" s="6"/>
      <c r="B38" s="51"/>
      <c r="C38" s="51"/>
      <c r="D38" s="52"/>
      <c r="E38" s="52"/>
      <c r="F38" s="52"/>
      <c r="G38" s="52"/>
      <c r="H38" s="52"/>
      <c r="I38" s="52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4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2" t="s">
        <v>30</v>
      </c>
      <c r="C1" s="152"/>
      <c r="D1" s="152"/>
      <c r="E1" s="152"/>
      <c r="F1" s="152"/>
      <c r="G1" s="152"/>
      <c r="H1" s="152"/>
      <c r="I1" s="152"/>
      <c r="J1" s="152"/>
    </row>
    <row r="2" spans="1:23" s="1" customFormat="1" ht="26.1" customHeight="1">
      <c r="A2" s="7" t="s">
        <v>31</v>
      </c>
      <c r="B2" s="153" t="s">
        <v>32</v>
      </c>
      <c r="C2" s="152"/>
      <c r="D2" s="152"/>
      <c r="E2" s="152"/>
      <c r="F2" s="152"/>
      <c r="G2" s="152"/>
      <c r="H2" s="152"/>
      <c r="I2" s="152"/>
      <c r="J2" s="152"/>
    </row>
    <row r="3" spans="1:23" s="1" customFormat="1" ht="26.1" customHeight="1">
      <c r="A3" s="7" t="s">
        <v>33</v>
      </c>
      <c r="B3" s="152" t="s">
        <v>34</v>
      </c>
      <c r="C3" s="152"/>
      <c r="D3" s="152"/>
      <c r="E3" s="152"/>
      <c r="F3" s="152"/>
      <c r="G3" s="152"/>
      <c r="H3" s="152"/>
      <c r="I3" s="152"/>
      <c r="J3" s="152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87" t="s">
        <v>41</v>
      </c>
      <c r="B7" s="188"/>
      <c r="C7" s="189"/>
      <c r="D7" s="154" t="s">
        <v>42</v>
      </c>
      <c r="E7" s="154"/>
      <c r="F7" s="154"/>
      <c r="G7" s="154"/>
      <c r="H7" s="154"/>
      <c r="I7" s="154"/>
      <c r="J7" s="185" t="s">
        <v>43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spans="1:23" s="2" customFormat="1" ht="16.5" customHeight="1">
      <c r="A8" s="190"/>
      <c r="B8" s="191"/>
      <c r="C8" s="192"/>
      <c r="D8" s="155" t="s">
        <v>44</v>
      </c>
      <c r="E8" s="155"/>
      <c r="F8" s="155"/>
      <c r="G8" s="155"/>
      <c r="H8" s="156" t="s">
        <v>45</v>
      </c>
      <c r="I8" s="156"/>
      <c r="J8" s="186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s="2" customFormat="1" ht="16.5" customHeight="1">
      <c r="A9" s="193"/>
      <c r="B9" s="194"/>
      <c r="C9" s="195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4" t="s">
        <v>49</v>
      </c>
      <c r="J9" s="186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s="2" customFormat="1" ht="21.95" customHeight="1">
      <c r="A10" s="178" t="s">
        <v>50</v>
      </c>
      <c r="B10" s="157" t="s">
        <v>51</v>
      </c>
      <c r="C10" s="158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5" t="s">
        <v>54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23" s="2" customFormat="1" ht="21.95" customHeight="1">
      <c r="A11" s="179"/>
      <c r="B11" s="157" t="s">
        <v>55</v>
      </c>
      <c r="C11" s="158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5" t="s">
        <v>54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s="2" customFormat="1" ht="16.5" customHeight="1">
      <c r="A12" s="159" t="s">
        <v>56</v>
      </c>
      <c r="B12" s="160"/>
      <c r="C12" s="160"/>
      <c r="D12" s="26"/>
      <c r="E12" s="27"/>
      <c r="F12" s="27"/>
      <c r="G12" s="27"/>
      <c r="H12" s="27"/>
      <c r="I12" s="56">
        <f>SUM(I10:I11)</f>
        <v>0</v>
      </c>
      <c r="J12" s="57" t="s">
        <v>57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s="2" customFormat="1" ht="21.95" customHeight="1">
      <c r="A13" s="180"/>
      <c r="B13" s="161" t="s">
        <v>58</v>
      </c>
      <c r="C13" s="162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8" t="s">
        <v>61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3" s="2" customFormat="1" ht="21.95" customHeight="1">
      <c r="A14" s="180"/>
      <c r="B14" s="161" t="s">
        <v>62</v>
      </c>
      <c r="C14" s="162"/>
      <c r="D14" s="28"/>
      <c r="E14" s="28" t="s">
        <v>59</v>
      </c>
      <c r="F14" s="28"/>
      <c r="G14" s="28" t="s">
        <v>60</v>
      </c>
      <c r="H14" s="29"/>
      <c r="I14" s="24"/>
      <c r="J14" s="59"/>
    </row>
    <row r="15" spans="1:23" s="2" customFormat="1" ht="16.5" customHeight="1">
      <c r="A15" s="163" t="s">
        <v>63</v>
      </c>
      <c r="B15" s="164"/>
      <c r="C15" s="164"/>
      <c r="D15" s="18"/>
      <c r="E15" s="18"/>
      <c r="F15" s="18"/>
      <c r="G15" s="18"/>
      <c r="H15" s="18"/>
      <c r="I15" s="54">
        <f>SUM(I13:I14)</f>
        <v>4000</v>
      </c>
      <c r="J15" s="60"/>
    </row>
    <row r="16" spans="1:23" s="3" customFormat="1" ht="23.1" customHeight="1">
      <c r="A16" s="181" t="s">
        <v>64</v>
      </c>
      <c r="B16" s="165" t="s">
        <v>65</v>
      </c>
      <c r="C16" s="166"/>
      <c r="D16" s="31">
        <v>1</v>
      </c>
      <c r="E16" s="32" t="s">
        <v>66</v>
      </c>
      <c r="F16" s="31">
        <v>1</v>
      </c>
      <c r="G16" s="32" t="s">
        <v>67</v>
      </c>
      <c r="H16" s="33">
        <v>13000</v>
      </c>
      <c r="I16" s="61">
        <v>13000</v>
      </c>
      <c r="J16" s="62" t="s">
        <v>68</v>
      </c>
    </row>
    <row r="17" spans="1:10" s="3" customFormat="1" ht="23.1" customHeight="1">
      <c r="A17" s="182"/>
      <c r="B17" s="165" t="s">
        <v>69</v>
      </c>
      <c r="C17" s="166"/>
      <c r="D17" s="31">
        <v>1</v>
      </c>
      <c r="E17" s="32" t="s">
        <v>70</v>
      </c>
      <c r="F17" s="31">
        <v>1</v>
      </c>
      <c r="G17" s="32" t="s">
        <v>66</v>
      </c>
      <c r="H17" s="33">
        <v>4000</v>
      </c>
      <c r="I17" s="61">
        <f>H17*F17</f>
        <v>4000</v>
      </c>
      <c r="J17" s="62"/>
    </row>
    <row r="18" spans="1:10" s="2" customFormat="1" ht="16.5" customHeight="1">
      <c r="A18" s="163" t="s">
        <v>71</v>
      </c>
      <c r="B18" s="164"/>
      <c r="C18" s="164"/>
      <c r="D18" s="18"/>
      <c r="E18" s="18"/>
      <c r="F18" s="18"/>
      <c r="G18" s="18"/>
      <c r="H18" s="18"/>
      <c r="I18" s="54">
        <f>SUM(I16:I17)</f>
        <v>17000</v>
      </c>
      <c r="J18" s="60"/>
    </row>
    <row r="19" spans="1:10" s="2" customFormat="1" ht="24" customHeight="1">
      <c r="A19" s="182"/>
      <c r="B19" s="161" t="s">
        <v>72</v>
      </c>
      <c r="C19" s="162"/>
      <c r="D19" s="35">
        <v>1</v>
      </c>
      <c r="E19" s="28" t="s">
        <v>73</v>
      </c>
      <c r="F19" s="35">
        <v>15</v>
      </c>
      <c r="G19" s="28" t="s">
        <v>74</v>
      </c>
      <c r="H19" s="36">
        <v>150</v>
      </c>
      <c r="I19" s="24">
        <v>750</v>
      </c>
      <c r="J19" s="63" t="s">
        <v>75</v>
      </c>
    </row>
    <row r="20" spans="1:10" s="2" customFormat="1" ht="24" customHeight="1">
      <c r="A20" s="182"/>
      <c r="B20" s="161" t="s">
        <v>76</v>
      </c>
      <c r="C20" s="162"/>
      <c r="D20" s="35">
        <v>6</v>
      </c>
      <c r="E20" s="28" t="s">
        <v>73</v>
      </c>
      <c r="F20" s="35">
        <v>1</v>
      </c>
      <c r="G20" s="28" t="s">
        <v>60</v>
      </c>
      <c r="H20" s="36">
        <v>200</v>
      </c>
      <c r="I20" s="24">
        <v>400</v>
      </c>
      <c r="J20" s="62" t="s">
        <v>77</v>
      </c>
    </row>
    <row r="21" spans="1:10" s="2" customFormat="1" ht="24" customHeight="1">
      <c r="A21" s="182"/>
      <c r="B21" s="161" t="s">
        <v>78</v>
      </c>
      <c r="C21" s="162"/>
      <c r="D21" s="35">
        <v>2</v>
      </c>
      <c r="E21" s="28" t="s">
        <v>79</v>
      </c>
      <c r="F21" s="35">
        <v>1</v>
      </c>
      <c r="G21" s="28" t="s">
        <v>60</v>
      </c>
      <c r="H21" s="36">
        <v>200</v>
      </c>
      <c r="I21" s="24">
        <f>H21*F21*D21</f>
        <v>400</v>
      </c>
      <c r="J21" s="64" t="s">
        <v>80</v>
      </c>
    </row>
    <row r="22" spans="1:10" s="2" customFormat="1" ht="24" customHeight="1">
      <c r="A22" s="182"/>
      <c r="B22" s="161" t="s">
        <v>81</v>
      </c>
      <c r="C22" s="162"/>
      <c r="D22" s="35">
        <v>2</v>
      </c>
      <c r="E22" s="35" t="s">
        <v>82</v>
      </c>
      <c r="F22" s="35">
        <v>1</v>
      </c>
      <c r="G22" s="35" t="s">
        <v>60</v>
      </c>
      <c r="H22" s="36">
        <v>50</v>
      </c>
      <c r="I22" s="24">
        <v>100</v>
      </c>
      <c r="J22" s="64"/>
    </row>
    <row r="23" spans="1:10" s="2" customFormat="1" ht="24" customHeight="1">
      <c r="A23" s="182"/>
      <c r="B23" s="161" t="s">
        <v>83</v>
      </c>
      <c r="C23" s="162"/>
      <c r="D23" s="35">
        <v>2</v>
      </c>
      <c r="E23" s="35" t="s">
        <v>84</v>
      </c>
      <c r="F23" s="35">
        <v>1</v>
      </c>
      <c r="G23" s="35" t="s">
        <v>60</v>
      </c>
      <c r="H23" s="36">
        <v>50</v>
      </c>
      <c r="I23" s="24">
        <v>100</v>
      </c>
      <c r="J23" s="64"/>
    </row>
    <row r="24" spans="1:10" s="2" customFormat="1" ht="24" customHeight="1">
      <c r="A24" s="182"/>
      <c r="B24" s="161" t="s">
        <v>85</v>
      </c>
      <c r="C24" s="162"/>
      <c r="D24" s="35">
        <v>10</v>
      </c>
      <c r="E24" s="35" t="s">
        <v>73</v>
      </c>
      <c r="F24" s="35">
        <v>1</v>
      </c>
      <c r="G24" s="35" t="s">
        <v>60</v>
      </c>
      <c r="H24" s="36">
        <v>100</v>
      </c>
      <c r="I24" s="24">
        <f>H24*F24*D24</f>
        <v>1000</v>
      </c>
      <c r="J24" s="64" t="s">
        <v>86</v>
      </c>
    </row>
    <row r="25" spans="1:10" s="2" customFormat="1" ht="24" customHeight="1">
      <c r="A25" s="182"/>
      <c r="B25" s="167" t="s">
        <v>87</v>
      </c>
      <c r="C25" s="168"/>
      <c r="D25" s="35">
        <v>10</v>
      </c>
      <c r="E25" s="35" t="s">
        <v>88</v>
      </c>
      <c r="F25" s="35">
        <v>1</v>
      </c>
      <c r="G25" s="35" t="s">
        <v>60</v>
      </c>
      <c r="H25" s="36">
        <v>150</v>
      </c>
      <c r="I25" s="24">
        <f>H25*D25</f>
        <v>1500</v>
      </c>
      <c r="J25" s="65"/>
    </row>
    <row r="26" spans="1:10" s="2" customFormat="1" ht="24" customHeight="1">
      <c r="A26" s="182"/>
      <c r="B26" s="167" t="s">
        <v>89</v>
      </c>
      <c r="C26" s="168"/>
      <c r="D26" s="35">
        <v>12</v>
      </c>
      <c r="E26" s="35" t="s">
        <v>88</v>
      </c>
      <c r="F26" s="35">
        <v>1</v>
      </c>
      <c r="G26" s="35" t="s">
        <v>60</v>
      </c>
      <c r="H26" s="36">
        <v>225</v>
      </c>
      <c r="I26" s="24">
        <v>300</v>
      </c>
      <c r="J26" s="65" t="s">
        <v>90</v>
      </c>
    </row>
    <row r="27" spans="1:10" s="2" customFormat="1" ht="24" customHeight="1">
      <c r="A27" s="182"/>
      <c r="B27" s="167" t="s">
        <v>91</v>
      </c>
      <c r="C27" s="168"/>
      <c r="D27" s="35">
        <v>1</v>
      </c>
      <c r="E27" s="35" t="s">
        <v>67</v>
      </c>
      <c r="F27" s="35">
        <v>1</v>
      </c>
      <c r="G27" s="35" t="s">
        <v>60</v>
      </c>
      <c r="H27" s="36">
        <v>1200</v>
      </c>
      <c r="I27" s="24">
        <v>400</v>
      </c>
      <c r="J27" s="65" t="s">
        <v>92</v>
      </c>
    </row>
    <row r="28" spans="1:10" s="2" customFormat="1" ht="24" customHeight="1">
      <c r="A28" s="163" t="s">
        <v>93</v>
      </c>
      <c r="B28" s="164"/>
      <c r="C28" s="164"/>
      <c r="D28" s="18"/>
      <c r="E28" s="18"/>
      <c r="F28" s="18"/>
      <c r="G28" s="18"/>
      <c r="H28" s="18"/>
      <c r="I28" s="54">
        <f>SUM(I19:I27)</f>
        <v>4950</v>
      </c>
      <c r="J28" s="60"/>
    </row>
    <row r="29" spans="1:10" s="2" customFormat="1" ht="24" customHeight="1">
      <c r="A29" s="183" t="s">
        <v>94</v>
      </c>
      <c r="B29" s="169" t="s">
        <v>95</v>
      </c>
      <c r="C29" s="169"/>
      <c r="D29" s="37">
        <v>2</v>
      </c>
      <c r="E29" s="37" t="s">
        <v>59</v>
      </c>
      <c r="F29" s="37">
        <v>2</v>
      </c>
      <c r="G29" s="37" t="s">
        <v>60</v>
      </c>
      <c r="H29" s="38">
        <v>1430</v>
      </c>
      <c r="I29" s="38">
        <v>1907</v>
      </c>
      <c r="J29" s="66" t="s">
        <v>96</v>
      </c>
    </row>
    <row r="30" spans="1:10" s="2" customFormat="1" ht="24" customHeight="1">
      <c r="A30" s="184"/>
      <c r="B30" s="170" t="s">
        <v>97</v>
      </c>
      <c r="C30" s="171"/>
      <c r="D30" s="37">
        <v>1</v>
      </c>
      <c r="E30" s="37" t="s">
        <v>52</v>
      </c>
      <c r="F30" s="37">
        <v>5</v>
      </c>
      <c r="G30" s="37" t="s">
        <v>53</v>
      </c>
      <c r="H30" s="38">
        <v>450</v>
      </c>
      <c r="I30" s="38">
        <v>700</v>
      </c>
      <c r="J30" s="66" t="s">
        <v>98</v>
      </c>
    </row>
    <row r="31" spans="1:10" s="2" customFormat="1" ht="24" customHeight="1">
      <c r="A31" s="184"/>
      <c r="B31" s="170" t="s">
        <v>94</v>
      </c>
      <c r="C31" s="171"/>
      <c r="D31" s="37">
        <v>2</v>
      </c>
      <c r="E31" s="37" t="s">
        <v>59</v>
      </c>
      <c r="F31" s="37">
        <v>5</v>
      </c>
      <c r="G31" s="37" t="s">
        <v>66</v>
      </c>
      <c r="H31" s="38">
        <v>200</v>
      </c>
      <c r="I31" s="38">
        <v>667</v>
      </c>
      <c r="J31" s="66" t="s">
        <v>92</v>
      </c>
    </row>
    <row r="32" spans="1:10" s="2" customFormat="1" ht="24" customHeight="1">
      <c r="A32" s="184"/>
      <c r="B32" s="167" t="s">
        <v>99</v>
      </c>
      <c r="C32" s="168"/>
      <c r="D32" s="37">
        <v>2</v>
      </c>
      <c r="E32" s="37" t="s">
        <v>59</v>
      </c>
      <c r="F32" s="37">
        <v>5</v>
      </c>
      <c r="G32" s="37" t="s">
        <v>66</v>
      </c>
      <c r="H32" s="38">
        <v>100</v>
      </c>
      <c r="I32" s="38">
        <v>334</v>
      </c>
      <c r="J32" s="66" t="s">
        <v>92</v>
      </c>
    </row>
    <row r="33" spans="1:10" s="2" customFormat="1" ht="25.5" customHeight="1">
      <c r="A33" s="25" t="s">
        <v>100</v>
      </c>
      <c r="B33" s="172"/>
      <c r="C33" s="172"/>
      <c r="D33" s="39"/>
      <c r="E33" s="39"/>
      <c r="F33" s="39"/>
      <c r="G33" s="39"/>
      <c r="H33" s="40"/>
      <c r="I33" s="54">
        <f>SUM(I29:I32)</f>
        <v>3608</v>
      </c>
      <c r="J33" s="60"/>
    </row>
    <row r="34" spans="1:10" s="2" customFormat="1" ht="24" customHeight="1">
      <c r="A34" s="41" t="s">
        <v>101</v>
      </c>
      <c r="B34" s="42"/>
      <c r="C34" s="42"/>
      <c r="D34" s="43"/>
      <c r="E34" s="43"/>
      <c r="F34" s="43"/>
      <c r="G34" s="43"/>
      <c r="H34" s="44"/>
      <c r="I34" s="67">
        <f>I12+I15+I18+I28+I33</f>
        <v>29558</v>
      </c>
      <c r="J34" s="68"/>
    </row>
    <row r="35" spans="1:10" s="2" customFormat="1">
      <c r="A35" s="173" t="s">
        <v>102</v>
      </c>
      <c r="B35" s="174"/>
      <c r="C35" s="174"/>
      <c r="D35" s="46"/>
      <c r="E35" s="47"/>
      <c r="F35" s="47"/>
      <c r="G35" s="47"/>
      <c r="H35" s="47"/>
      <c r="I35" s="69">
        <f>SUM(I34-I33)*10%</f>
        <v>2595</v>
      </c>
      <c r="J35" s="70"/>
    </row>
    <row r="36" spans="1:10" s="2" customFormat="1">
      <c r="A36" s="45" t="s">
        <v>103</v>
      </c>
      <c r="B36" s="48"/>
      <c r="C36" s="48"/>
      <c r="D36" s="46"/>
      <c r="E36" s="47"/>
      <c r="F36" s="47"/>
      <c r="G36" s="47"/>
      <c r="H36" s="47"/>
      <c r="I36" s="69">
        <f>(I34+I35)*0.06</f>
        <v>1929.1799999999998</v>
      </c>
      <c r="J36" s="70"/>
    </row>
    <row r="37" spans="1:10" s="2" customFormat="1" ht="23.1" customHeight="1">
      <c r="A37" s="175" t="s">
        <v>104</v>
      </c>
      <c r="B37" s="176"/>
      <c r="C37" s="177"/>
      <c r="D37" s="49"/>
      <c r="E37" s="50"/>
      <c r="F37" s="50"/>
      <c r="G37" s="50"/>
      <c r="H37" s="50"/>
      <c r="I37" s="71">
        <f>I34+I35+I36</f>
        <v>34082.18</v>
      </c>
      <c r="J37" s="72"/>
    </row>
    <row r="38" spans="1:10" ht="16.5" customHeight="1">
      <c r="A38" s="6"/>
      <c r="B38" s="51"/>
      <c r="C38" s="51"/>
      <c r="D38" s="52"/>
      <c r="E38" s="52"/>
      <c r="F38" s="52"/>
      <c r="G38" s="52"/>
      <c r="H38" s="52"/>
      <c r="I38" s="52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2"/>
  <sheetViews>
    <sheetView tabSelected="1" workbookViewId="0">
      <selection activeCell="B22" sqref="B22"/>
    </sheetView>
  </sheetViews>
  <sheetFormatPr defaultRowHeight="14.25"/>
  <cols>
    <col min="1" max="1" width="27.125" customWidth="1"/>
    <col min="2" max="2" width="19.75" customWidth="1"/>
  </cols>
  <sheetData>
    <row r="4" spans="1:2">
      <c r="A4" s="204" t="s">
        <v>177</v>
      </c>
      <c r="B4" s="204" t="s">
        <v>178</v>
      </c>
    </row>
    <row r="5" spans="1:2">
      <c r="A5" t="s">
        <v>179</v>
      </c>
      <c r="B5">
        <f>'六区-分区会（成都）'!I24</f>
        <v>13208.8</v>
      </c>
    </row>
    <row r="6" spans="1:2">
      <c r="A6" t="s">
        <v>180</v>
      </c>
      <c r="B6">
        <f>'六区-分区会（云）'!I24</f>
        <v>15373.6</v>
      </c>
    </row>
    <row r="7" spans="1:2">
      <c r="A7" t="s">
        <v>181</v>
      </c>
      <c r="B7">
        <f>'六区-分区会（贵）'!I24</f>
        <v>18673.599999999999</v>
      </c>
    </row>
    <row r="8" spans="1:2">
      <c r="A8" s="204" t="s">
        <v>186</v>
      </c>
      <c r="B8">
        <f>'六区-分区会川东北'!I24</f>
        <v>15408.8</v>
      </c>
    </row>
    <row r="9" spans="1:2">
      <c r="A9" t="s">
        <v>182</v>
      </c>
      <c r="B9">
        <f>川外!I24</f>
        <v>15338.4</v>
      </c>
    </row>
    <row r="10" spans="1:2">
      <c r="A10" t="s">
        <v>183</v>
      </c>
      <c r="B10">
        <f>重庆小区会!I24</f>
        <v>19738.400000000001</v>
      </c>
    </row>
    <row r="11" spans="1:2">
      <c r="A11" t="s">
        <v>184</v>
      </c>
      <c r="B11">
        <f>大区区域会!I27</f>
        <v>92258.4</v>
      </c>
    </row>
    <row r="12" spans="1:2">
      <c r="A12" s="204" t="s">
        <v>185</v>
      </c>
      <c r="B12">
        <f>SUM(B5:B11)</f>
        <v>190000</v>
      </c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showGridLines="0" topLeftCell="A4" zoomScale="80" zoomScaleNormal="80" workbookViewId="0">
      <selection activeCell="H16" sqref="H16"/>
    </sheetView>
  </sheetViews>
  <sheetFormatPr defaultColWidth="8.875" defaultRowHeight="16.5"/>
  <cols>
    <col min="1" max="1" width="15.875" style="4" customWidth="1"/>
    <col min="2" max="2" width="14" style="2" customWidth="1"/>
    <col min="3" max="3" width="12.5" style="2" customWidth="1"/>
    <col min="4" max="7" width="6.625" style="4" customWidth="1"/>
    <col min="8" max="8" width="13.5" style="5" customWidth="1"/>
    <col min="9" max="9" width="18.625" style="5" customWidth="1"/>
    <col min="10" max="10" width="74.75" style="2" customWidth="1"/>
    <col min="11" max="16384" width="8.875" style="4"/>
  </cols>
  <sheetData>
    <row r="1" spans="1:23" s="1" customFormat="1" ht="26.1" customHeight="1">
      <c r="A1" s="52" t="s">
        <v>33</v>
      </c>
      <c r="B1" s="74" t="s">
        <v>105</v>
      </c>
      <c r="C1" s="74" t="s">
        <v>106</v>
      </c>
      <c r="D1" s="74"/>
      <c r="E1" s="74"/>
      <c r="F1" s="74"/>
      <c r="G1" s="74"/>
      <c r="H1" s="97">
        <f>I26+'六区-分区会（云）'!I25+'六区-分区会（贵）'!I25+'六区-分区会川东北'!I25+川外!I25+重庆小区会!I25+大区区域会!I28</f>
        <v>24608.799999999996</v>
      </c>
      <c r="I1" s="85"/>
      <c r="J1" s="86"/>
    </row>
    <row r="2" spans="1:23" s="1" customFormat="1" ht="21" customHeight="1">
      <c r="A2" s="52" t="s">
        <v>35</v>
      </c>
      <c r="B2" s="73" t="s">
        <v>107</v>
      </c>
      <c r="C2" s="74" t="s">
        <v>106</v>
      </c>
      <c r="D2" s="73"/>
      <c r="E2" s="73"/>
      <c r="F2" s="73"/>
      <c r="G2" s="73"/>
      <c r="H2" s="73"/>
      <c r="I2" s="87"/>
      <c r="J2" s="73"/>
    </row>
    <row r="3" spans="1:23" s="1" customFormat="1" ht="20.100000000000001" customHeight="1">
      <c r="A3" s="52" t="s">
        <v>37</v>
      </c>
      <c r="B3" s="95" t="s">
        <v>108</v>
      </c>
      <c r="C3" s="74" t="s">
        <v>106</v>
      </c>
      <c r="D3" s="75"/>
      <c r="E3" s="75"/>
      <c r="F3" s="75"/>
      <c r="G3" s="75"/>
      <c r="H3" s="76"/>
      <c r="I3" s="76"/>
      <c r="J3" s="75"/>
    </row>
    <row r="4" spans="1:23" s="1" customFormat="1" ht="26.1" customHeight="1">
      <c r="A4" s="52" t="s">
        <v>39</v>
      </c>
      <c r="B4" s="77" t="s">
        <v>109</v>
      </c>
      <c r="C4" s="77"/>
      <c r="D4" s="77"/>
      <c r="E4" s="77"/>
      <c r="F4" s="77"/>
      <c r="G4" s="77"/>
      <c r="H4" s="77"/>
      <c r="I4" s="88"/>
      <c r="J4" s="77"/>
    </row>
    <row r="5" spans="1:23" ht="16.5" customHeight="1">
      <c r="A5" s="12" t="s">
        <v>41</v>
      </c>
      <c r="B5" s="13"/>
      <c r="C5" s="14"/>
      <c r="D5" s="78" t="s">
        <v>42</v>
      </c>
      <c r="E5" s="79"/>
      <c r="F5" s="79"/>
      <c r="G5" s="79"/>
      <c r="H5" s="79"/>
      <c r="I5" s="89"/>
      <c r="J5" s="90" t="s">
        <v>43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s="2" customFormat="1" ht="16.5" customHeight="1">
      <c r="A6" s="15" t="s">
        <v>110</v>
      </c>
      <c r="B6" s="16"/>
      <c r="C6" s="17"/>
      <c r="D6" s="80" t="s">
        <v>44</v>
      </c>
      <c r="E6" s="81"/>
      <c r="F6" s="81"/>
      <c r="G6" s="82"/>
      <c r="H6" s="83" t="s">
        <v>45</v>
      </c>
      <c r="I6" s="91"/>
      <c r="J6" s="92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s="2" customFormat="1" ht="16.5" customHeight="1">
      <c r="A7" s="20"/>
      <c r="B7" s="21"/>
      <c r="C7" s="22"/>
      <c r="D7" s="18" t="s">
        <v>46</v>
      </c>
      <c r="E7" s="18" t="s">
        <v>47</v>
      </c>
      <c r="F7" s="18" t="s">
        <v>46</v>
      </c>
      <c r="G7" s="18" t="s">
        <v>47</v>
      </c>
      <c r="H7" s="19" t="s">
        <v>48</v>
      </c>
      <c r="I7" s="54" t="s">
        <v>49</v>
      </c>
      <c r="J7" s="9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s="2" customFormat="1" ht="21.95" customHeight="1">
      <c r="A8" s="180"/>
      <c r="B8" s="161" t="s">
        <v>111</v>
      </c>
      <c r="C8" s="162"/>
      <c r="D8" s="28">
        <v>60</v>
      </c>
      <c r="E8" s="28" t="s">
        <v>59</v>
      </c>
      <c r="F8" s="28">
        <v>1</v>
      </c>
      <c r="G8" s="28" t="s">
        <v>60</v>
      </c>
      <c r="H8" s="29">
        <v>88</v>
      </c>
      <c r="I8" s="24">
        <f>H8*F8*D8</f>
        <v>5280</v>
      </c>
      <c r="J8" s="58" t="s">
        <v>112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s="2" customFormat="1" ht="21.95" customHeight="1">
      <c r="A9" s="198"/>
      <c r="B9" s="161" t="s">
        <v>113</v>
      </c>
      <c r="C9" s="162"/>
      <c r="D9" s="28">
        <v>6</v>
      </c>
      <c r="E9" s="28" t="s">
        <v>114</v>
      </c>
      <c r="F9" s="28">
        <v>1</v>
      </c>
      <c r="G9" s="28" t="s">
        <v>60</v>
      </c>
      <c r="H9" s="29">
        <v>88</v>
      </c>
      <c r="I9" s="24">
        <f>H9*F9*D9</f>
        <v>528</v>
      </c>
      <c r="J9" s="58" t="s">
        <v>112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s="2" customFormat="1" ht="16.5" customHeight="1">
      <c r="A10" s="163" t="s">
        <v>115</v>
      </c>
      <c r="B10" s="164"/>
      <c r="C10" s="164"/>
      <c r="D10" s="18"/>
      <c r="E10" s="18"/>
      <c r="F10" s="18"/>
      <c r="G10" s="18"/>
      <c r="H10" s="18"/>
      <c r="I10" s="54">
        <f>SUM(I8:I9)</f>
        <v>5808</v>
      </c>
      <c r="J10" s="60"/>
    </row>
    <row r="11" spans="1:23" s="2" customFormat="1" ht="21.95" customHeight="1">
      <c r="A11" s="180" t="s">
        <v>116</v>
      </c>
      <c r="B11" s="161" t="s">
        <v>117</v>
      </c>
      <c r="C11" s="162"/>
      <c r="D11" s="28"/>
      <c r="E11" s="28"/>
      <c r="F11" s="28"/>
      <c r="G11" s="28" t="s">
        <v>53</v>
      </c>
      <c r="H11" s="29">
        <v>600</v>
      </c>
      <c r="I11" s="24"/>
      <c r="J11" s="58" t="s">
        <v>118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s="2" customFormat="1" ht="21.95" customHeight="1">
      <c r="A12" s="198"/>
      <c r="B12" s="161" t="s">
        <v>119</v>
      </c>
      <c r="C12" s="162"/>
      <c r="D12" s="28"/>
      <c r="E12" s="28"/>
      <c r="F12" s="28"/>
      <c r="G12" s="28" t="s">
        <v>53</v>
      </c>
      <c r="H12" s="29">
        <v>600</v>
      </c>
      <c r="I12" s="24"/>
      <c r="J12" s="58" t="s">
        <v>118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s="2" customFormat="1" ht="16.5" customHeight="1">
      <c r="A13" s="163" t="s">
        <v>115</v>
      </c>
      <c r="B13" s="164"/>
      <c r="C13" s="164"/>
      <c r="D13" s="18"/>
      <c r="E13" s="18"/>
      <c r="F13" s="18"/>
      <c r="G13" s="18"/>
      <c r="H13" s="18"/>
      <c r="I13" s="54">
        <f>SUM(I11:I12)</f>
        <v>0</v>
      </c>
      <c r="J13" s="60"/>
    </row>
    <row r="14" spans="1:23" s="3" customFormat="1" ht="23.1" customHeight="1">
      <c r="A14" s="30" t="s">
        <v>65</v>
      </c>
      <c r="B14" s="165" t="s">
        <v>120</v>
      </c>
      <c r="C14" s="166"/>
      <c r="D14" s="31">
        <v>1</v>
      </c>
      <c r="E14" s="32" t="s">
        <v>66</v>
      </c>
      <c r="F14" s="31">
        <v>1</v>
      </c>
      <c r="G14" s="32" t="s">
        <v>67</v>
      </c>
      <c r="H14" s="33">
        <v>6000</v>
      </c>
      <c r="I14" s="24">
        <f t="shared" ref="I14:I16" si="0">H14*F14*D14</f>
        <v>6000</v>
      </c>
      <c r="J14" s="94" t="s">
        <v>121</v>
      </c>
    </row>
    <row r="15" spans="1:23" s="2" customFormat="1" ht="16.5" customHeight="1">
      <c r="A15" s="163" t="s">
        <v>115</v>
      </c>
      <c r="B15" s="164"/>
      <c r="C15" s="164"/>
      <c r="D15" s="18"/>
      <c r="E15" s="18"/>
      <c r="F15" s="18"/>
      <c r="G15" s="18"/>
      <c r="H15" s="18"/>
      <c r="I15" s="54">
        <f>SUM(I14:I14)</f>
        <v>6000</v>
      </c>
      <c r="J15" s="60"/>
    </row>
    <row r="16" spans="1:23" s="2" customFormat="1" ht="24" customHeight="1">
      <c r="A16" s="34"/>
      <c r="B16" s="161" t="s">
        <v>122</v>
      </c>
      <c r="C16" s="162"/>
      <c r="D16" s="35">
        <v>2</v>
      </c>
      <c r="E16" s="28" t="s">
        <v>73</v>
      </c>
      <c r="F16" s="35">
        <v>1</v>
      </c>
      <c r="G16" s="28" t="s">
        <v>60</v>
      </c>
      <c r="H16" s="36">
        <v>100</v>
      </c>
      <c r="I16" s="24">
        <f t="shared" si="0"/>
        <v>200</v>
      </c>
      <c r="J16" s="62" t="s">
        <v>123</v>
      </c>
    </row>
    <row r="17" spans="1:10" s="2" customFormat="1" ht="24" customHeight="1">
      <c r="A17" s="163" t="s">
        <v>115</v>
      </c>
      <c r="B17" s="164"/>
      <c r="C17" s="164"/>
      <c r="D17" s="18"/>
      <c r="E17" s="18"/>
      <c r="F17" s="18"/>
      <c r="G17" s="18"/>
      <c r="H17" s="18"/>
      <c r="I17" s="54">
        <f>SUM(I16:I16)</f>
        <v>200</v>
      </c>
      <c r="J17" s="60"/>
    </row>
    <row r="18" spans="1:10" s="2" customFormat="1" ht="32.1" customHeight="1">
      <c r="A18" s="183"/>
      <c r="B18" s="196"/>
      <c r="C18" s="169"/>
      <c r="D18" s="37"/>
      <c r="E18" s="37"/>
      <c r="F18" s="37"/>
      <c r="G18" s="37"/>
      <c r="H18" s="38"/>
      <c r="I18" s="38"/>
      <c r="J18" s="199"/>
    </row>
    <row r="19" spans="1:10" s="2" customFormat="1" ht="30.95" customHeight="1">
      <c r="A19" s="184"/>
      <c r="B19" s="197"/>
      <c r="C19" s="171"/>
      <c r="D19" s="37"/>
      <c r="E19" s="37"/>
      <c r="F19" s="37"/>
      <c r="G19" s="37"/>
      <c r="H19" s="38"/>
      <c r="I19" s="38"/>
      <c r="J19" s="200"/>
    </row>
    <row r="20" spans="1:10" s="2" customFormat="1" ht="32.1" customHeight="1">
      <c r="A20" s="184"/>
      <c r="B20" s="197"/>
      <c r="C20" s="171"/>
      <c r="D20" s="37"/>
      <c r="E20" s="37"/>
      <c r="F20" s="37"/>
      <c r="G20" s="37"/>
      <c r="H20" s="38"/>
      <c r="I20" s="38"/>
      <c r="J20" s="201"/>
    </row>
    <row r="21" spans="1:10" s="2" customFormat="1" ht="25.5" customHeight="1">
      <c r="A21" s="163" t="s">
        <v>115</v>
      </c>
      <c r="B21" s="164"/>
      <c r="C21" s="164"/>
      <c r="D21" s="39"/>
      <c r="E21" s="39"/>
      <c r="F21" s="39"/>
      <c r="G21" s="39"/>
      <c r="H21" s="40"/>
      <c r="I21" s="54">
        <f>SUM(I18:I20)</f>
        <v>0</v>
      </c>
      <c r="J21" s="60"/>
    </row>
    <row r="22" spans="1:10" s="2" customFormat="1" ht="24" customHeight="1">
      <c r="A22" s="41" t="s">
        <v>124</v>
      </c>
      <c r="B22" s="42"/>
      <c r="C22" s="42"/>
      <c r="D22" s="43"/>
      <c r="E22" s="43"/>
      <c r="F22" s="43"/>
      <c r="G22" s="43"/>
      <c r="H22" s="44"/>
      <c r="I22" s="67">
        <f>I10+I15+I17+I21</f>
        <v>12008</v>
      </c>
      <c r="J22" s="68"/>
    </row>
    <row r="23" spans="1:10" s="2" customFormat="1" ht="24" customHeight="1">
      <c r="A23" s="41" t="s">
        <v>125</v>
      </c>
      <c r="B23" s="42" t="s">
        <v>126</v>
      </c>
      <c r="C23" s="42"/>
      <c r="D23" s="43"/>
      <c r="E23" s="43"/>
      <c r="F23" s="43"/>
      <c r="G23" s="43"/>
      <c r="H23" s="43"/>
      <c r="I23" s="67">
        <f>I22*0.1</f>
        <v>1200.8</v>
      </c>
      <c r="J23" s="68"/>
    </row>
    <row r="24" spans="1:10" s="2" customFormat="1" ht="24" customHeight="1">
      <c r="A24" s="41" t="s">
        <v>127</v>
      </c>
      <c r="B24" s="42"/>
      <c r="C24" s="42"/>
      <c r="D24" s="43"/>
      <c r="E24" s="43"/>
      <c r="F24" s="43"/>
      <c r="G24" s="43"/>
      <c r="H24" s="43"/>
      <c r="I24" s="67">
        <f>I22+I23</f>
        <v>13208.8</v>
      </c>
      <c r="J24" s="68"/>
    </row>
    <row r="25" spans="1:10" s="2" customFormat="1">
      <c r="A25" s="45" t="s">
        <v>103</v>
      </c>
      <c r="B25" s="48" t="s">
        <v>128</v>
      </c>
      <c r="C25" s="48"/>
      <c r="D25" s="46"/>
      <c r="E25" s="47"/>
      <c r="F25" s="47"/>
      <c r="G25" s="47"/>
      <c r="H25" s="47"/>
      <c r="I25" s="69">
        <f>I24*0.06</f>
        <v>792.52799999999991</v>
      </c>
      <c r="J25" s="70"/>
    </row>
    <row r="26" spans="1:10" s="2" customFormat="1" ht="23.1" customHeight="1">
      <c r="A26" s="175" t="s">
        <v>129</v>
      </c>
      <c r="B26" s="176"/>
      <c r="C26" s="177"/>
      <c r="D26" s="49"/>
      <c r="E26" s="50"/>
      <c r="F26" s="50"/>
      <c r="G26" s="50"/>
      <c r="H26" s="50"/>
      <c r="I26" s="71">
        <f>SUM(I24:I25)</f>
        <v>14001.328</v>
      </c>
      <c r="J26" s="72"/>
    </row>
    <row r="27" spans="1:10" s="5" customFormat="1" ht="16.5" customHeight="1">
      <c r="A27" s="6"/>
      <c r="B27" s="51"/>
      <c r="C27" s="51"/>
      <c r="D27" s="52"/>
      <c r="E27" s="52"/>
      <c r="F27" s="52"/>
      <c r="G27" s="52"/>
      <c r="H27" s="52"/>
      <c r="J27" s="2"/>
    </row>
    <row r="28" spans="1:10" s="2" customFormat="1">
      <c r="A28" s="4"/>
      <c r="D28" s="4"/>
      <c r="E28" s="4"/>
      <c r="F28" s="4"/>
      <c r="G28" s="4"/>
      <c r="H28" s="5"/>
      <c r="I28" s="5" t="s">
        <v>130</v>
      </c>
    </row>
    <row r="29" spans="1:10">
      <c r="J29"/>
    </row>
  </sheetData>
  <mergeCells count="19">
    <mergeCell ref="J18:J20"/>
    <mergeCell ref="B18:C18"/>
    <mergeCell ref="B19:C19"/>
    <mergeCell ref="B20:C20"/>
    <mergeCell ref="A21:C21"/>
    <mergeCell ref="A26:C26"/>
    <mergeCell ref="A18:A20"/>
    <mergeCell ref="A13:C13"/>
    <mergeCell ref="B14:C14"/>
    <mergeCell ref="A15:C15"/>
    <mergeCell ref="B16:C16"/>
    <mergeCell ref="A17:C17"/>
    <mergeCell ref="B8:C8"/>
    <mergeCell ref="B9:C9"/>
    <mergeCell ref="A10:C10"/>
    <mergeCell ref="B11:C11"/>
    <mergeCell ref="B12:C12"/>
    <mergeCell ref="A8:A9"/>
    <mergeCell ref="A11:A12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7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topLeftCell="A4" zoomScale="80" zoomScaleNormal="80" workbookViewId="0">
      <selection activeCell="H17" sqref="H17"/>
    </sheetView>
  </sheetViews>
  <sheetFormatPr defaultColWidth="8.875" defaultRowHeight="16.5"/>
  <cols>
    <col min="1" max="1" width="15.875" style="4" customWidth="1"/>
    <col min="2" max="2" width="23.375" style="2" customWidth="1"/>
    <col min="3" max="3" width="21.375" style="2" customWidth="1"/>
    <col min="4" max="7" width="6.625" style="4" customWidth="1"/>
    <col min="8" max="8" width="13.5" style="5" customWidth="1"/>
    <col min="9" max="9" width="18.625" style="5" customWidth="1"/>
    <col min="10" max="10" width="74.75" style="2" customWidth="1"/>
    <col min="11" max="16384" width="8.875" style="4"/>
  </cols>
  <sheetData>
    <row r="1" spans="1:23" s="1" customFormat="1" ht="26.1" customHeight="1">
      <c r="A1" s="52" t="s">
        <v>33</v>
      </c>
      <c r="B1" s="74" t="s">
        <v>131</v>
      </c>
      <c r="C1" s="74" t="s">
        <v>106</v>
      </c>
      <c r="D1" s="74"/>
      <c r="E1" s="74"/>
      <c r="F1" s="74"/>
      <c r="G1" s="74"/>
      <c r="H1" s="74"/>
      <c r="I1" s="85"/>
      <c r="J1" s="86"/>
    </row>
    <row r="2" spans="1:23" s="1" customFormat="1" ht="21" customHeight="1">
      <c r="A2" s="52" t="s">
        <v>35</v>
      </c>
      <c r="B2" s="73" t="s">
        <v>132</v>
      </c>
      <c r="C2" s="74" t="s">
        <v>106</v>
      </c>
      <c r="D2" s="73"/>
      <c r="E2" s="73"/>
      <c r="F2" s="73"/>
      <c r="G2" s="73"/>
      <c r="H2" s="73"/>
      <c r="I2" s="87"/>
      <c r="J2" s="73"/>
    </row>
    <row r="3" spans="1:23" s="1" customFormat="1" ht="20.100000000000001" customHeight="1">
      <c r="A3" s="52" t="s">
        <v>37</v>
      </c>
      <c r="B3" s="95" t="s">
        <v>133</v>
      </c>
      <c r="C3" s="74" t="s">
        <v>106</v>
      </c>
      <c r="D3" s="75"/>
      <c r="E3" s="75"/>
      <c r="F3" s="75"/>
      <c r="G3" s="75"/>
      <c r="H3" s="76"/>
      <c r="I3" s="76"/>
      <c r="J3" s="75"/>
    </row>
    <row r="4" spans="1:23" s="1" customFormat="1" ht="26.1" customHeight="1">
      <c r="A4" s="52" t="s">
        <v>39</v>
      </c>
      <c r="B4" s="77" t="s">
        <v>134</v>
      </c>
      <c r="C4" s="77"/>
      <c r="D4" s="77"/>
      <c r="E4" s="77"/>
      <c r="F4" s="77"/>
      <c r="G4" s="77"/>
      <c r="H4" s="77"/>
      <c r="I4" s="88"/>
      <c r="J4" s="77"/>
    </row>
    <row r="5" spans="1:23" ht="16.5" customHeight="1">
      <c r="A5" s="12" t="s">
        <v>41</v>
      </c>
      <c r="B5" s="13"/>
      <c r="C5" s="14"/>
      <c r="D5" s="78" t="s">
        <v>42</v>
      </c>
      <c r="E5" s="79"/>
      <c r="F5" s="79"/>
      <c r="G5" s="79"/>
      <c r="H5" s="79"/>
      <c r="I5" s="89"/>
      <c r="J5" s="90" t="s">
        <v>43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s="2" customFormat="1" ht="16.5" customHeight="1">
      <c r="A6" s="15" t="s">
        <v>110</v>
      </c>
      <c r="B6" s="16"/>
      <c r="C6" s="17"/>
      <c r="D6" s="80" t="s">
        <v>44</v>
      </c>
      <c r="E6" s="81"/>
      <c r="F6" s="81"/>
      <c r="G6" s="82"/>
      <c r="H6" s="83" t="s">
        <v>45</v>
      </c>
      <c r="I6" s="91"/>
      <c r="J6" s="92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s="2" customFormat="1" ht="16.5" customHeight="1">
      <c r="A7" s="20"/>
      <c r="B7" s="21"/>
      <c r="C7" s="22"/>
      <c r="D7" s="18" t="s">
        <v>46</v>
      </c>
      <c r="E7" s="18" t="s">
        <v>47</v>
      </c>
      <c r="F7" s="18" t="s">
        <v>46</v>
      </c>
      <c r="G7" s="18" t="s">
        <v>47</v>
      </c>
      <c r="H7" s="19" t="s">
        <v>48</v>
      </c>
      <c r="I7" s="54" t="s">
        <v>49</v>
      </c>
      <c r="J7" s="9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s="2" customFormat="1" ht="21.95" customHeight="1">
      <c r="A8" s="202"/>
      <c r="B8" s="161" t="s">
        <v>111</v>
      </c>
      <c r="C8" s="162"/>
      <c r="D8" s="28">
        <v>70</v>
      </c>
      <c r="E8" s="28" t="s">
        <v>59</v>
      </c>
      <c r="F8" s="28">
        <v>1</v>
      </c>
      <c r="G8" s="28" t="s">
        <v>60</v>
      </c>
      <c r="H8" s="29">
        <v>88</v>
      </c>
      <c r="I8" s="24">
        <f>H8*F8*D8</f>
        <v>6160</v>
      </c>
      <c r="J8" s="58" t="s">
        <v>112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s="2" customFormat="1" ht="21.95" customHeight="1">
      <c r="A9" s="203"/>
      <c r="B9" s="161" t="s">
        <v>113</v>
      </c>
      <c r="C9" s="162"/>
      <c r="D9" s="28">
        <v>7</v>
      </c>
      <c r="E9" s="28" t="s">
        <v>114</v>
      </c>
      <c r="F9" s="28">
        <v>1</v>
      </c>
      <c r="G9" s="28" t="s">
        <v>60</v>
      </c>
      <c r="H9" s="29">
        <v>88</v>
      </c>
      <c r="I9" s="24">
        <f>H9*F9*D9</f>
        <v>616</v>
      </c>
      <c r="J9" s="58" t="s">
        <v>112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s="2" customFormat="1" ht="16.5" customHeight="1">
      <c r="A10" s="163" t="s">
        <v>115</v>
      </c>
      <c r="B10" s="164"/>
      <c r="C10" s="164"/>
      <c r="D10" s="18"/>
      <c r="E10" s="18"/>
      <c r="F10" s="18"/>
      <c r="G10" s="18"/>
      <c r="H10" s="18"/>
      <c r="I10" s="54">
        <f>SUM(I8:I9)</f>
        <v>6776</v>
      </c>
      <c r="J10" s="60"/>
    </row>
    <row r="11" spans="1:23" s="2" customFormat="1" ht="21.95" customHeight="1">
      <c r="A11" s="202" t="s">
        <v>116</v>
      </c>
      <c r="B11" s="161" t="s">
        <v>117</v>
      </c>
      <c r="C11" s="162"/>
      <c r="D11" s="28"/>
      <c r="E11" s="28"/>
      <c r="F11" s="28"/>
      <c r="G11" s="28" t="s">
        <v>53</v>
      </c>
      <c r="H11" s="29">
        <v>600</v>
      </c>
      <c r="I11" s="24"/>
      <c r="J11" s="58" t="s">
        <v>118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s="2" customFormat="1" ht="21.95" customHeight="1">
      <c r="A12" s="203"/>
      <c r="B12" s="161" t="s">
        <v>119</v>
      </c>
      <c r="C12" s="162"/>
      <c r="D12" s="28"/>
      <c r="E12" s="28"/>
      <c r="F12" s="28"/>
      <c r="G12" s="28" t="s">
        <v>53</v>
      </c>
      <c r="H12" s="29">
        <v>600</v>
      </c>
      <c r="I12" s="24"/>
      <c r="J12" s="58" t="s">
        <v>118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s="2" customFormat="1" ht="16.5" customHeight="1">
      <c r="A13" s="163" t="s">
        <v>115</v>
      </c>
      <c r="B13" s="164"/>
      <c r="C13" s="164"/>
      <c r="D13" s="18"/>
      <c r="E13" s="18"/>
      <c r="F13" s="18"/>
      <c r="G13" s="18"/>
      <c r="H13" s="18"/>
      <c r="I13" s="54">
        <f>SUM(I11:I12)</f>
        <v>0</v>
      </c>
      <c r="J13" s="60"/>
    </row>
    <row r="14" spans="1:23" s="3" customFormat="1" ht="23.1" customHeight="1">
      <c r="A14" s="30" t="s">
        <v>65</v>
      </c>
      <c r="B14" s="165" t="s">
        <v>120</v>
      </c>
      <c r="C14" s="166"/>
      <c r="D14" s="31">
        <v>1</v>
      </c>
      <c r="E14" s="32" t="s">
        <v>66</v>
      </c>
      <c r="F14" s="31">
        <v>1</v>
      </c>
      <c r="G14" s="32" t="s">
        <v>67</v>
      </c>
      <c r="H14" s="33">
        <v>7000</v>
      </c>
      <c r="I14" s="24">
        <f t="shared" ref="I14:I16" si="0">H14*F14*D14</f>
        <v>7000</v>
      </c>
      <c r="J14" s="96" t="s">
        <v>135</v>
      </c>
    </row>
    <row r="15" spans="1:23" s="2" customFormat="1" ht="16.5" customHeight="1">
      <c r="A15" s="163" t="s">
        <v>115</v>
      </c>
      <c r="B15" s="164"/>
      <c r="C15" s="164"/>
      <c r="D15" s="18"/>
      <c r="E15" s="18"/>
      <c r="F15" s="18"/>
      <c r="G15" s="18"/>
      <c r="H15" s="18"/>
      <c r="I15" s="54">
        <f>SUM(I14:I14)</f>
        <v>7000</v>
      </c>
      <c r="J15" s="60"/>
    </row>
    <row r="16" spans="1:23" s="2" customFormat="1" ht="24" customHeight="1">
      <c r="A16" s="34"/>
      <c r="B16" s="161" t="s">
        <v>122</v>
      </c>
      <c r="C16" s="162"/>
      <c r="D16" s="35">
        <v>2</v>
      </c>
      <c r="E16" s="28" t="s">
        <v>73</v>
      </c>
      <c r="F16" s="35">
        <v>1</v>
      </c>
      <c r="G16" s="28" t="s">
        <v>60</v>
      </c>
      <c r="H16" s="36">
        <v>100</v>
      </c>
      <c r="I16" s="24">
        <f t="shared" si="0"/>
        <v>200</v>
      </c>
      <c r="J16" s="62" t="s">
        <v>123</v>
      </c>
    </row>
    <row r="17" spans="1:10" s="2" customFormat="1" ht="24" customHeight="1">
      <c r="A17" s="163" t="s">
        <v>115</v>
      </c>
      <c r="B17" s="164"/>
      <c r="C17" s="164"/>
      <c r="D17" s="18"/>
      <c r="E17" s="18"/>
      <c r="F17" s="18"/>
      <c r="G17" s="18"/>
      <c r="H17" s="18"/>
      <c r="I17" s="54">
        <f>SUM(I16:I16)</f>
        <v>200</v>
      </c>
      <c r="J17" s="60"/>
    </row>
    <row r="18" spans="1:10" s="2" customFormat="1" ht="35.1" customHeight="1">
      <c r="A18" s="183"/>
      <c r="B18" s="196"/>
      <c r="C18" s="169"/>
      <c r="D18" s="37"/>
      <c r="E18" s="37"/>
      <c r="F18" s="37"/>
      <c r="G18" s="37"/>
      <c r="H18" s="38"/>
      <c r="I18" s="38"/>
      <c r="J18" s="199"/>
    </row>
    <row r="19" spans="1:10" s="2" customFormat="1" ht="35.1" customHeight="1">
      <c r="A19" s="184"/>
      <c r="B19" s="197"/>
      <c r="C19" s="171"/>
      <c r="D19" s="37"/>
      <c r="E19" s="37"/>
      <c r="F19" s="37"/>
      <c r="G19" s="37"/>
      <c r="H19" s="38"/>
      <c r="I19" s="38"/>
      <c r="J19" s="200"/>
    </row>
    <row r="20" spans="1:10" s="2" customFormat="1" ht="41.1" customHeight="1">
      <c r="A20" s="184"/>
      <c r="B20" s="197"/>
      <c r="C20" s="171"/>
      <c r="D20" s="37"/>
      <c r="E20" s="37"/>
      <c r="F20" s="37"/>
      <c r="G20" s="37"/>
      <c r="H20" s="38"/>
      <c r="I20" s="38"/>
      <c r="J20" s="201"/>
    </row>
    <row r="21" spans="1:10" s="2" customFormat="1" ht="25.5" customHeight="1">
      <c r="A21" s="163" t="s">
        <v>115</v>
      </c>
      <c r="B21" s="164"/>
      <c r="C21" s="164"/>
      <c r="D21" s="39"/>
      <c r="E21" s="39"/>
      <c r="F21" s="39"/>
      <c r="G21" s="39"/>
      <c r="H21" s="40"/>
      <c r="I21" s="54">
        <f>SUM(I18:I20)</f>
        <v>0</v>
      </c>
      <c r="J21" s="60"/>
    </row>
    <row r="22" spans="1:10" s="2" customFormat="1" ht="24" customHeight="1">
      <c r="A22" s="41" t="s">
        <v>124</v>
      </c>
      <c r="B22" s="42"/>
      <c r="C22" s="42"/>
      <c r="D22" s="43"/>
      <c r="E22" s="43"/>
      <c r="F22" s="43"/>
      <c r="G22" s="43"/>
      <c r="H22" s="44"/>
      <c r="I22" s="67">
        <f>I10+I15+I17+I21</f>
        <v>13976</v>
      </c>
      <c r="J22" s="68"/>
    </row>
    <row r="23" spans="1:10" s="2" customFormat="1" ht="24" customHeight="1">
      <c r="A23" s="41" t="s">
        <v>125</v>
      </c>
      <c r="B23" s="42" t="s">
        <v>126</v>
      </c>
      <c r="C23" s="42"/>
      <c r="D23" s="43"/>
      <c r="E23" s="43"/>
      <c r="F23" s="43"/>
      <c r="G23" s="43"/>
      <c r="H23" s="43"/>
      <c r="I23" s="67">
        <f>I22*0.1</f>
        <v>1397.6000000000001</v>
      </c>
      <c r="J23" s="68"/>
    </row>
    <row r="24" spans="1:10" s="2" customFormat="1" ht="24" customHeight="1">
      <c r="A24" s="41" t="s">
        <v>127</v>
      </c>
      <c r="B24" s="42"/>
      <c r="C24" s="42"/>
      <c r="D24" s="43"/>
      <c r="E24" s="43"/>
      <c r="F24" s="43"/>
      <c r="G24" s="43"/>
      <c r="H24" s="43"/>
      <c r="I24" s="67">
        <f>I22+I23</f>
        <v>15373.6</v>
      </c>
      <c r="J24" s="68"/>
    </row>
    <row r="25" spans="1:10" s="2" customFormat="1">
      <c r="A25" s="45" t="s">
        <v>103</v>
      </c>
      <c r="B25" s="48" t="s">
        <v>128</v>
      </c>
      <c r="C25" s="48"/>
      <c r="D25" s="46"/>
      <c r="E25" s="47"/>
      <c r="F25" s="47"/>
      <c r="G25" s="47"/>
      <c r="H25" s="47"/>
      <c r="I25" s="69">
        <f>I24*0.06</f>
        <v>922.41599999999994</v>
      </c>
      <c r="J25" s="70"/>
    </row>
    <row r="26" spans="1:10" s="2" customFormat="1" ht="23.1" customHeight="1">
      <c r="A26" s="175" t="s">
        <v>129</v>
      </c>
      <c r="B26" s="176"/>
      <c r="C26" s="177"/>
      <c r="D26" s="49"/>
      <c r="E26" s="50"/>
      <c r="F26" s="50"/>
      <c r="G26" s="50"/>
      <c r="H26" s="50"/>
      <c r="I26" s="71">
        <f>SUM(I24:I25)</f>
        <v>16296.016</v>
      </c>
      <c r="J26" s="72"/>
    </row>
    <row r="27" spans="1:10" s="2" customFormat="1">
      <c r="A27" s="4"/>
      <c r="D27" s="4"/>
      <c r="E27" s="4"/>
      <c r="F27" s="4"/>
      <c r="G27" s="4"/>
      <c r="H27" s="5"/>
      <c r="I27" s="5" t="s">
        <v>130</v>
      </c>
    </row>
    <row r="28" spans="1:10">
      <c r="J28" s="4"/>
    </row>
  </sheetData>
  <mergeCells count="19">
    <mergeCell ref="J18:J20"/>
    <mergeCell ref="B18:C18"/>
    <mergeCell ref="B19:C19"/>
    <mergeCell ref="B20:C20"/>
    <mergeCell ref="A21:C21"/>
    <mergeCell ref="A26:C26"/>
    <mergeCell ref="A18:A20"/>
    <mergeCell ref="A13:C13"/>
    <mergeCell ref="B14:C14"/>
    <mergeCell ref="A15:C15"/>
    <mergeCell ref="B16:C16"/>
    <mergeCell ref="A17:C17"/>
    <mergeCell ref="B8:C8"/>
    <mergeCell ref="B9:C9"/>
    <mergeCell ref="A10:C10"/>
    <mergeCell ref="B11:C11"/>
    <mergeCell ref="B12:C12"/>
    <mergeCell ref="A8:A9"/>
    <mergeCell ref="A11:A12"/>
  </mergeCells>
  <phoneticPr fontId="14" type="noConversion"/>
  <pageMargins left="0.74791666666666701" right="0.74791666666666701" top="0.98402777777777795" bottom="0.98402777777777795" header="0.51180555555555596" footer="0.51180555555555596"/>
  <pageSetup paperSize="9" scale="6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topLeftCell="A4" zoomScale="80" zoomScaleNormal="80" workbookViewId="0">
      <selection activeCell="I14" sqref="I14"/>
    </sheetView>
  </sheetViews>
  <sheetFormatPr defaultColWidth="8.875" defaultRowHeight="16.5"/>
  <cols>
    <col min="1" max="1" width="15.875" style="4" customWidth="1"/>
    <col min="2" max="2" width="14" style="2" customWidth="1"/>
    <col min="3" max="3" width="12.5" style="2" customWidth="1"/>
    <col min="4" max="7" width="6.625" style="4" customWidth="1"/>
    <col min="8" max="8" width="13.5" style="5" customWidth="1"/>
    <col min="9" max="9" width="18.625" style="5" customWidth="1"/>
    <col min="10" max="10" width="74.75" style="2" customWidth="1"/>
    <col min="11" max="16384" width="8.875" style="4"/>
  </cols>
  <sheetData>
    <row r="1" spans="1:23" s="1" customFormat="1" ht="26.1" customHeight="1">
      <c r="A1" s="52" t="s">
        <v>33</v>
      </c>
      <c r="B1" s="74" t="s">
        <v>131</v>
      </c>
      <c r="C1" s="74" t="s">
        <v>106</v>
      </c>
      <c r="D1" s="74"/>
      <c r="E1" s="74"/>
      <c r="F1" s="74"/>
      <c r="G1" s="74"/>
      <c r="H1" s="74"/>
      <c r="I1" s="85"/>
      <c r="J1" s="86"/>
    </row>
    <row r="2" spans="1:23" s="1" customFormat="1" ht="21" customHeight="1">
      <c r="A2" s="52" t="s">
        <v>35</v>
      </c>
      <c r="B2" s="73" t="s">
        <v>136</v>
      </c>
      <c r="C2" s="74" t="s">
        <v>106</v>
      </c>
      <c r="D2" s="73"/>
      <c r="E2" s="73"/>
      <c r="F2" s="73"/>
      <c r="G2" s="73"/>
      <c r="H2" s="73"/>
      <c r="I2" s="87"/>
      <c r="J2" s="73"/>
    </row>
    <row r="3" spans="1:23" s="1" customFormat="1" ht="20.100000000000001" customHeight="1">
      <c r="A3" s="52" t="s">
        <v>37</v>
      </c>
      <c r="B3" s="95" t="s">
        <v>137</v>
      </c>
      <c r="C3" s="74" t="s">
        <v>106</v>
      </c>
      <c r="D3" s="75"/>
      <c r="E3" s="75"/>
      <c r="F3" s="75"/>
      <c r="G3" s="75"/>
      <c r="H3" s="76"/>
      <c r="I3" s="76"/>
      <c r="J3" s="75"/>
    </row>
    <row r="4" spans="1:23" s="1" customFormat="1" ht="26.1" customHeight="1">
      <c r="A4" s="52" t="s">
        <v>39</v>
      </c>
      <c r="B4" s="77" t="s">
        <v>134</v>
      </c>
      <c r="C4" s="77"/>
      <c r="D4" s="77"/>
      <c r="E4" s="77"/>
      <c r="F4" s="77"/>
      <c r="G4" s="77"/>
      <c r="H4" s="77"/>
      <c r="I4" s="88"/>
      <c r="J4" s="77"/>
    </row>
    <row r="5" spans="1:23" ht="16.5" customHeight="1">
      <c r="A5" s="12" t="s">
        <v>41</v>
      </c>
      <c r="B5" s="13"/>
      <c r="C5" s="14"/>
      <c r="D5" s="78" t="s">
        <v>42</v>
      </c>
      <c r="E5" s="79"/>
      <c r="F5" s="79"/>
      <c r="G5" s="79"/>
      <c r="H5" s="79"/>
      <c r="I5" s="89"/>
      <c r="J5" s="90" t="s">
        <v>43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s="2" customFormat="1" ht="16.5" customHeight="1">
      <c r="A6" s="15" t="s">
        <v>110</v>
      </c>
      <c r="B6" s="16"/>
      <c r="C6" s="17"/>
      <c r="D6" s="80" t="s">
        <v>44</v>
      </c>
      <c r="E6" s="81"/>
      <c r="F6" s="81"/>
      <c r="G6" s="82"/>
      <c r="H6" s="83" t="s">
        <v>45</v>
      </c>
      <c r="I6" s="91"/>
      <c r="J6" s="92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s="2" customFormat="1" ht="16.5" customHeight="1">
      <c r="A7" s="20"/>
      <c r="B7" s="21"/>
      <c r="C7" s="22"/>
      <c r="D7" s="18" t="s">
        <v>46</v>
      </c>
      <c r="E7" s="18" t="s">
        <v>47</v>
      </c>
      <c r="F7" s="18" t="s">
        <v>46</v>
      </c>
      <c r="G7" s="18" t="s">
        <v>47</v>
      </c>
      <c r="H7" s="19" t="s">
        <v>48</v>
      </c>
      <c r="I7" s="54" t="s">
        <v>49</v>
      </c>
      <c r="J7" s="9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s="2" customFormat="1" ht="21.95" customHeight="1">
      <c r="A8" s="202"/>
      <c r="B8" s="161" t="s">
        <v>111</v>
      </c>
      <c r="C8" s="162"/>
      <c r="D8" s="28">
        <v>70</v>
      </c>
      <c r="E8" s="28" t="s">
        <v>59</v>
      </c>
      <c r="F8" s="28">
        <v>1</v>
      </c>
      <c r="G8" s="28" t="s">
        <v>60</v>
      </c>
      <c r="H8" s="29">
        <v>88</v>
      </c>
      <c r="I8" s="24">
        <f>H8*F8*D8</f>
        <v>6160</v>
      </c>
      <c r="J8" s="58" t="s">
        <v>112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s="2" customFormat="1" ht="21.95" customHeight="1">
      <c r="A9" s="203"/>
      <c r="B9" s="161" t="s">
        <v>113</v>
      </c>
      <c r="C9" s="162"/>
      <c r="D9" s="28">
        <v>7</v>
      </c>
      <c r="E9" s="28" t="s">
        <v>114</v>
      </c>
      <c r="F9" s="28">
        <v>1</v>
      </c>
      <c r="G9" s="28" t="s">
        <v>60</v>
      </c>
      <c r="H9" s="29">
        <v>88</v>
      </c>
      <c r="I9" s="24">
        <f>H9*F9*D9</f>
        <v>616</v>
      </c>
      <c r="J9" s="58" t="s">
        <v>112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s="2" customFormat="1" ht="16.5" customHeight="1">
      <c r="A10" s="163" t="s">
        <v>115</v>
      </c>
      <c r="B10" s="164"/>
      <c r="C10" s="164"/>
      <c r="D10" s="18"/>
      <c r="E10" s="18"/>
      <c r="F10" s="18"/>
      <c r="G10" s="18"/>
      <c r="H10" s="18"/>
      <c r="I10" s="54">
        <f>SUM(I8:I9)</f>
        <v>6776</v>
      </c>
      <c r="J10" s="60"/>
    </row>
    <row r="11" spans="1:23" s="2" customFormat="1" ht="21.95" customHeight="1">
      <c r="A11" s="202" t="s">
        <v>116</v>
      </c>
      <c r="B11" s="161" t="s">
        <v>117</v>
      </c>
      <c r="C11" s="162"/>
      <c r="D11" s="28"/>
      <c r="E11" s="28"/>
      <c r="F11" s="28"/>
      <c r="G11" s="28" t="s">
        <v>53</v>
      </c>
      <c r="H11" s="29">
        <v>600</v>
      </c>
      <c r="I11" s="24"/>
      <c r="J11" s="58" t="s">
        <v>118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s="2" customFormat="1" ht="21.95" customHeight="1">
      <c r="A12" s="203"/>
      <c r="B12" s="161" t="s">
        <v>119</v>
      </c>
      <c r="C12" s="162"/>
      <c r="D12" s="28"/>
      <c r="E12" s="28"/>
      <c r="F12" s="28"/>
      <c r="G12" s="28" t="s">
        <v>53</v>
      </c>
      <c r="H12" s="29">
        <v>600</v>
      </c>
      <c r="I12" s="24"/>
      <c r="J12" s="58" t="s">
        <v>118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s="2" customFormat="1" ht="16.5" customHeight="1">
      <c r="A13" s="163" t="s">
        <v>115</v>
      </c>
      <c r="B13" s="164"/>
      <c r="C13" s="164"/>
      <c r="D13" s="18"/>
      <c r="E13" s="18"/>
      <c r="F13" s="18"/>
      <c r="G13" s="18"/>
      <c r="H13" s="18"/>
      <c r="I13" s="54">
        <f>SUM(I11:I12)</f>
        <v>0</v>
      </c>
      <c r="J13" s="60"/>
    </row>
    <row r="14" spans="1:23" s="3" customFormat="1" ht="23.1" customHeight="1">
      <c r="A14" s="30" t="s">
        <v>65</v>
      </c>
      <c r="B14" s="165" t="s">
        <v>120</v>
      </c>
      <c r="C14" s="166"/>
      <c r="D14" s="31">
        <v>1</v>
      </c>
      <c r="E14" s="32" t="s">
        <v>66</v>
      </c>
      <c r="F14" s="31">
        <v>1</v>
      </c>
      <c r="G14" s="32" t="s">
        <v>67</v>
      </c>
      <c r="H14" s="33">
        <v>10000</v>
      </c>
      <c r="I14" s="24">
        <f>H14*F14*D14</f>
        <v>10000</v>
      </c>
      <c r="J14" s="96" t="s">
        <v>138</v>
      </c>
    </row>
    <row r="15" spans="1:23" s="2" customFormat="1" ht="16.5" customHeight="1">
      <c r="A15" s="163" t="s">
        <v>115</v>
      </c>
      <c r="B15" s="164"/>
      <c r="C15" s="164"/>
      <c r="D15" s="18"/>
      <c r="E15" s="18"/>
      <c r="F15" s="18"/>
      <c r="G15" s="18"/>
      <c r="H15" s="18"/>
      <c r="I15" s="54">
        <f>SUM(I14:I14)</f>
        <v>10000</v>
      </c>
      <c r="J15" s="60"/>
    </row>
    <row r="16" spans="1:23" s="2" customFormat="1" ht="24" customHeight="1">
      <c r="A16" s="34"/>
      <c r="B16" s="161" t="s">
        <v>122</v>
      </c>
      <c r="C16" s="162"/>
      <c r="D16" s="35">
        <v>2</v>
      </c>
      <c r="E16" s="28" t="s">
        <v>73</v>
      </c>
      <c r="F16" s="35">
        <v>1</v>
      </c>
      <c r="G16" s="28" t="s">
        <v>60</v>
      </c>
      <c r="H16" s="36">
        <v>100</v>
      </c>
      <c r="I16" s="24">
        <f t="shared" ref="I16" si="0">H16*F16*D16</f>
        <v>200</v>
      </c>
      <c r="J16" s="62" t="s">
        <v>123</v>
      </c>
    </row>
    <row r="17" spans="1:10" s="2" customFormat="1" ht="24" customHeight="1">
      <c r="A17" s="163" t="s">
        <v>115</v>
      </c>
      <c r="B17" s="164"/>
      <c r="C17" s="164"/>
      <c r="D17" s="18"/>
      <c r="E17" s="18"/>
      <c r="F17" s="18"/>
      <c r="G17" s="18"/>
      <c r="H17" s="18"/>
      <c r="I17" s="54">
        <f>SUM(I16:I16)</f>
        <v>200</v>
      </c>
      <c r="J17" s="60"/>
    </row>
    <row r="18" spans="1:10" s="2" customFormat="1" ht="36" customHeight="1">
      <c r="A18" s="183"/>
      <c r="B18" s="196"/>
      <c r="C18" s="169"/>
      <c r="D18" s="37"/>
      <c r="E18" s="37"/>
      <c r="F18" s="37"/>
      <c r="G18" s="37"/>
      <c r="H18" s="38"/>
      <c r="I18" s="38"/>
      <c r="J18" s="199"/>
    </row>
    <row r="19" spans="1:10" s="2" customFormat="1" ht="32.1" customHeight="1">
      <c r="A19" s="184"/>
      <c r="B19" s="197"/>
      <c r="C19" s="171"/>
      <c r="D19" s="37"/>
      <c r="E19" s="37"/>
      <c r="F19" s="37"/>
      <c r="G19" s="37"/>
      <c r="H19" s="38"/>
      <c r="I19" s="38"/>
      <c r="J19" s="200"/>
    </row>
    <row r="20" spans="1:10" s="2" customFormat="1" ht="32.1" customHeight="1">
      <c r="A20" s="184"/>
      <c r="B20" s="197"/>
      <c r="C20" s="171"/>
      <c r="D20" s="37"/>
      <c r="E20" s="37"/>
      <c r="F20" s="37"/>
      <c r="G20" s="37"/>
      <c r="H20" s="38"/>
      <c r="I20" s="38"/>
      <c r="J20" s="201"/>
    </row>
    <row r="21" spans="1:10" s="2" customFormat="1" ht="25.5" customHeight="1">
      <c r="A21" s="163" t="s">
        <v>115</v>
      </c>
      <c r="B21" s="164"/>
      <c r="C21" s="164"/>
      <c r="D21" s="39"/>
      <c r="E21" s="39"/>
      <c r="F21" s="39"/>
      <c r="G21" s="39"/>
      <c r="H21" s="40"/>
      <c r="I21" s="54">
        <f>SUM(I18:I20)</f>
        <v>0</v>
      </c>
      <c r="J21" s="60"/>
    </row>
    <row r="22" spans="1:10" s="2" customFormat="1" ht="24" customHeight="1">
      <c r="A22" s="41" t="s">
        <v>124</v>
      </c>
      <c r="B22" s="42"/>
      <c r="C22" s="42"/>
      <c r="D22" s="43"/>
      <c r="E22" s="43"/>
      <c r="F22" s="43"/>
      <c r="G22" s="43"/>
      <c r="H22" s="44"/>
      <c r="I22" s="67">
        <f>I10+I15+I17+I21</f>
        <v>16976</v>
      </c>
      <c r="J22" s="68"/>
    </row>
    <row r="23" spans="1:10" s="2" customFormat="1" ht="24" customHeight="1">
      <c r="A23" s="41" t="s">
        <v>125</v>
      </c>
      <c r="B23" s="42" t="s">
        <v>126</v>
      </c>
      <c r="C23" s="42"/>
      <c r="D23" s="43"/>
      <c r="E23" s="43"/>
      <c r="F23" s="43"/>
      <c r="G23" s="43"/>
      <c r="H23" s="43"/>
      <c r="I23" s="67">
        <f>I22*0.1</f>
        <v>1697.6000000000001</v>
      </c>
      <c r="J23" s="68"/>
    </row>
    <row r="24" spans="1:10" s="2" customFormat="1" ht="24" customHeight="1">
      <c r="A24" s="41" t="s">
        <v>127</v>
      </c>
      <c r="B24" s="42"/>
      <c r="C24" s="42"/>
      <c r="D24" s="43"/>
      <c r="E24" s="43"/>
      <c r="F24" s="43"/>
      <c r="G24" s="43"/>
      <c r="H24" s="43"/>
      <c r="I24" s="67">
        <f>I22+I23</f>
        <v>18673.599999999999</v>
      </c>
      <c r="J24" s="68"/>
    </row>
    <row r="25" spans="1:10" s="2" customFormat="1">
      <c r="A25" s="45" t="s">
        <v>103</v>
      </c>
      <c r="B25" s="48" t="s">
        <v>128</v>
      </c>
      <c r="C25" s="48"/>
      <c r="D25" s="46"/>
      <c r="E25" s="47"/>
      <c r="F25" s="47"/>
      <c r="G25" s="47"/>
      <c r="H25" s="47"/>
      <c r="I25" s="69">
        <f>I24*0.06</f>
        <v>1120.4159999999999</v>
      </c>
      <c r="J25" s="70"/>
    </row>
    <row r="26" spans="1:10" s="2" customFormat="1" ht="23.1" customHeight="1">
      <c r="A26" s="175" t="s">
        <v>129</v>
      </c>
      <c r="B26" s="176"/>
      <c r="C26" s="177"/>
      <c r="D26" s="49"/>
      <c r="E26" s="50"/>
      <c r="F26" s="50"/>
      <c r="G26" s="50"/>
      <c r="H26" s="50"/>
      <c r="I26" s="71">
        <f>SUM(I24:I25)</f>
        <v>19794.016</v>
      </c>
      <c r="J26" s="72"/>
    </row>
    <row r="27" spans="1:10" s="2" customFormat="1">
      <c r="A27" s="4"/>
      <c r="D27" s="4"/>
      <c r="E27" s="4"/>
      <c r="F27" s="4"/>
      <c r="G27" s="4"/>
      <c r="H27" s="5"/>
      <c r="I27" s="5" t="s">
        <v>130</v>
      </c>
    </row>
    <row r="28" spans="1:10">
      <c r="J28"/>
    </row>
  </sheetData>
  <mergeCells count="19">
    <mergeCell ref="J18:J20"/>
    <mergeCell ref="B18:C18"/>
    <mergeCell ref="B19:C19"/>
    <mergeCell ref="B20:C20"/>
    <mergeCell ref="A21:C21"/>
    <mergeCell ref="A26:C26"/>
    <mergeCell ref="A18:A20"/>
    <mergeCell ref="A13:C13"/>
    <mergeCell ref="B14:C14"/>
    <mergeCell ref="A15:C15"/>
    <mergeCell ref="B16:C16"/>
    <mergeCell ref="A17:C17"/>
    <mergeCell ref="B8:C8"/>
    <mergeCell ref="B9:C9"/>
    <mergeCell ref="A10:C10"/>
    <mergeCell ref="B11:C11"/>
    <mergeCell ref="B12:C12"/>
    <mergeCell ref="A8:A9"/>
    <mergeCell ref="A11:A12"/>
  </mergeCells>
  <phoneticPr fontId="14" type="noConversion"/>
  <pageMargins left="0.74791666666666701" right="0.74791666666666701" top="0.98402777777777795" bottom="0.98402777777777795" header="0.51180555555555596" footer="0.51180555555555596"/>
  <pageSetup paperSize="9" scale="6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topLeftCell="A4" zoomScale="80" zoomScaleNormal="80" workbookViewId="0">
      <selection activeCell="I14" sqref="I14"/>
    </sheetView>
  </sheetViews>
  <sheetFormatPr defaultColWidth="8.875" defaultRowHeight="16.5"/>
  <cols>
    <col min="1" max="1" width="15.875" style="4" customWidth="1"/>
    <col min="2" max="2" width="14" style="2" customWidth="1"/>
    <col min="3" max="3" width="12.5" style="2" customWidth="1"/>
    <col min="4" max="7" width="6.625" style="4" customWidth="1"/>
    <col min="8" max="8" width="13.5" style="5" customWidth="1"/>
    <col min="9" max="9" width="18.625" style="5" customWidth="1"/>
    <col min="10" max="10" width="74.75" style="2" customWidth="1"/>
    <col min="11" max="16384" width="8.875" style="4"/>
  </cols>
  <sheetData>
    <row r="1" spans="1:23" s="1" customFormat="1" ht="26.1" customHeight="1">
      <c r="A1" s="52" t="s">
        <v>33</v>
      </c>
      <c r="B1" s="74" t="s">
        <v>139</v>
      </c>
      <c r="C1" s="74" t="s">
        <v>106</v>
      </c>
      <c r="D1" s="74"/>
      <c r="E1" s="74"/>
      <c r="F1" s="74"/>
      <c r="G1" s="74"/>
      <c r="H1" s="74"/>
      <c r="I1" s="85"/>
      <c r="J1" s="86"/>
    </row>
    <row r="2" spans="1:23" s="1" customFormat="1" ht="21" customHeight="1">
      <c r="A2" s="52" t="s">
        <v>35</v>
      </c>
      <c r="B2" s="73" t="s">
        <v>140</v>
      </c>
      <c r="C2" s="74" t="s">
        <v>106</v>
      </c>
      <c r="D2" s="73"/>
      <c r="E2" s="73"/>
      <c r="F2" s="73"/>
      <c r="G2" s="73"/>
      <c r="H2" s="73"/>
      <c r="I2" s="87"/>
      <c r="J2" s="73"/>
    </row>
    <row r="3" spans="1:23" s="1" customFormat="1" ht="20.100000000000001" customHeight="1">
      <c r="A3" s="52" t="s">
        <v>37</v>
      </c>
      <c r="B3" s="95" t="s">
        <v>141</v>
      </c>
      <c r="C3" s="74" t="s">
        <v>106</v>
      </c>
      <c r="D3" s="75"/>
      <c r="E3" s="75"/>
      <c r="F3" s="75"/>
      <c r="G3" s="75"/>
      <c r="H3" s="76"/>
      <c r="I3" s="76"/>
      <c r="J3" s="75"/>
    </row>
    <row r="4" spans="1:23" s="1" customFormat="1" ht="26.1" customHeight="1">
      <c r="A4" s="52" t="s">
        <v>39</v>
      </c>
      <c r="B4" s="77" t="s">
        <v>109</v>
      </c>
      <c r="C4" s="77"/>
      <c r="D4" s="77"/>
      <c r="E4" s="77"/>
      <c r="F4" s="77"/>
      <c r="G4" s="77"/>
      <c r="H4" s="77"/>
      <c r="I4" s="88"/>
      <c r="J4" s="77"/>
    </row>
    <row r="5" spans="1:23" ht="16.5" customHeight="1">
      <c r="A5" s="12" t="s">
        <v>41</v>
      </c>
      <c r="B5" s="13"/>
      <c r="C5" s="14"/>
      <c r="D5" s="78" t="s">
        <v>42</v>
      </c>
      <c r="E5" s="79"/>
      <c r="F5" s="79"/>
      <c r="G5" s="79"/>
      <c r="H5" s="79"/>
      <c r="I5" s="89"/>
      <c r="J5" s="90" t="s">
        <v>43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s="2" customFormat="1" ht="16.5" customHeight="1">
      <c r="A6" s="15" t="s">
        <v>110</v>
      </c>
      <c r="B6" s="16"/>
      <c r="C6" s="17"/>
      <c r="D6" s="80" t="s">
        <v>44</v>
      </c>
      <c r="E6" s="81"/>
      <c r="F6" s="81"/>
      <c r="G6" s="82"/>
      <c r="H6" s="83" t="s">
        <v>45</v>
      </c>
      <c r="I6" s="91"/>
      <c r="J6" s="92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s="2" customFormat="1" ht="16.5" customHeight="1">
      <c r="A7" s="20"/>
      <c r="B7" s="21"/>
      <c r="C7" s="22"/>
      <c r="D7" s="18" t="s">
        <v>46</v>
      </c>
      <c r="E7" s="18" t="s">
        <v>47</v>
      </c>
      <c r="F7" s="18" t="s">
        <v>46</v>
      </c>
      <c r="G7" s="18" t="s">
        <v>47</v>
      </c>
      <c r="H7" s="19" t="s">
        <v>48</v>
      </c>
      <c r="I7" s="54" t="s">
        <v>49</v>
      </c>
      <c r="J7" s="9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s="2" customFormat="1" ht="21.95" customHeight="1">
      <c r="A8" s="202"/>
      <c r="B8" s="161" t="s">
        <v>111</v>
      </c>
      <c r="C8" s="162"/>
      <c r="D8" s="28">
        <v>60</v>
      </c>
      <c r="E8" s="28" t="s">
        <v>59</v>
      </c>
      <c r="F8" s="28">
        <v>1</v>
      </c>
      <c r="G8" s="28" t="s">
        <v>60</v>
      </c>
      <c r="H8" s="29">
        <v>88</v>
      </c>
      <c r="I8" s="24">
        <f>H8*F8*D8</f>
        <v>5280</v>
      </c>
      <c r="J8" s="58" t="s">
        <v>112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s="2" customFormat="1" ht="21.95" customHeight="1">
      <c r="A9" s="203"/>
      <c r="B9" s="161" t="s">
        <v>113</v>
      </c>
      <c r="C9" s="162"/>
      <c r="D9" s="28">
        <v>6</v>
      </c>
      <c r="E9" s="28" t="s">
        <v>114</v>
      </c>
      <c r="F9" s="28">
        <v>1</v>
      </c>
      <c r="G9" s="28" t="s">
        <v>60</v>
      </c>
      <c r="H9" s="29">
        <v>88</v>
      </c>
      <c r="I9" s="24">
        <f>H9*F9*D9</f>
        <v>528</v>
      </c>
      <c r="J9" s="58" t="s">
        <v>112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s="2" customFormat="1" ht="16.5" customHeight="1">
      <c r="A10" s="163" t="s">
        <v>115</v>
      </c>
      <c r="B10" s="164"/>
      <c r="C10" s="164"/>
      <c r="D10" s="18"/>
      <c r="E10" s="18"/>
      <c r="F10" s="18"/>
      <c r="G10" s="18"/>
      <c r="H10" s="18"/>
      <c r="I10" s="54">
        <f>SUM(I8:I9)</f>
        <v>5808</v>
      </c>
      <c r="J10" s="60"/>
    </row>
    <row r="11" spans="1:23" s="2" customFormat="1" ht="21.95" customHeight="1">
      <c r="A11" s="202" t="s">
        <v>116</v>
      </c>
      <c r="B11" s="161" t="s">
        <v>117</v>
      </c>
      <c r="C11" s="162"/>
      <c r="D11" s="28"/>
      <c r="E11" s="28"/>
      <c r="F11" s="28"/>
      <c r="G11" s="28" t="s">
        <v>53</v>
      </c>
      <c r="H11" s="29">
        <v>600</v>
      </c>
      <c r="I11" s="24"/>
      <c r="J11" s="58" t="s">
        <v>118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s="2" customFormat="1" ht="21.95" customHeight="1">
      <c r="A12" s="203"/>
      <c r="B12" s="161" t="s">
        <v>119</v>
      </c>
      <c r="C12" s="162"/>
      <c r="D12" s="28"/>
      <c r="E12" s="28"/>
      <c r="F12" s="28"/>
      <c r="G12" s="28" t="s">
        <v>53</v>
      </c>
      <c r="H12" s="29">
        <v>600</v>
      </c>
      <c r="I12" s="24"/>
      <c r="J12" s="58" t="s">
        <v>118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s="2" customFormat="1" ht="16.5" customHeight="1">
      <c r="A13" s="163" t="s">
        <v>115</v>
      </c>
      <c r="B13" s="164"/>
      <c r="C13" s="164"/>
      <c r="D13" s="18"/>
      <c r="E13" s="18"/>
      <c r="F13" s="18"/>
      <c r="G13" s="18"/>
      <c r="H13" s="18"/>
      <c r="I13" s="54">
        <f>SUM(I11:I12)</f>
        <v>0</v>
      </c>
      <c r="J13" s="60"/>
    </row>
    <row r="14" spans="1:23" s="3" customFormat="1" ht="23.1" customHeight="1">
      <c r="A14" s="30" t="s">
        <v>65</v>
      </c>
      <c r="B14" s="165" t="s">
        <v>120</v>
      </c>
      <c r="C14" s="166"/>
      <c r="D14" s="31">
        <v>1</v>
      </c>
      <c r="E14" s="32" t="s">
        <v>66</v>
      </c>
      <c r="F14" s="31">
        <v>1</v>
      </c>
      <c r="G14" s="32" t="s">
        <v>67</v>
      </c>
      <c r="H14" s="33">
        <v>8000</v>
      </c>
      <c r="I14" s="24">
        <f>H14*F14*D14</f>
        <v>8000</v>
      </c>
      <c r="J14" s="96" t="s">
        <v>121</v>
      </c>
    </row>
    <row r="15" spans="1:23" s="2" customFormat="1" ht="16.5" customHeight="1">
      <c r="A15" s="163" t="s">
        <v>115</v>
      </c>
      <c r="B15" s="164"/>
      <c r="C15" s="164"/>
      <c r="D15" s="18"/>
      <c r="E15" s="18"/>
      <c r="F15" s="18"/>
      <c r="G15" s="18"/>
      <c r="H15" s="18"/>
      <c r="I15" s="54">
        <f>SUM(I14:I14)</f>
        <v>8000</v>
      </c>
      <c r="J15" s="60"/>
    </row>
    <row r="16" spans="1:23" s="2" customFormat="1" ht="24" customHeight="1">
      <c r="A16" s="34"/>
      <c r="B16" s="161" t="s">
        <v>122</v>
      </c>
      <c r="C16" s="162"/>
      <c r="D16" s="35">
        <v>2</v>
      </c>
      <c r="E16" s="28" t="s">
        <v>73</v>
      </c>
      <c r="F16" s="35">
        <v>1</v>
      </c>
      <c r="G16" s="28" t="s">
        <v>60</v>
      </c>
      <c r="H16" s="36">
        <v>100</v>
      </c>
      <c r="I16" s="24">
        <f t="shared" ref="I16" si="0">H16*F16*D16</f>
        <v>200</v>
      </c>
      <c r="J16" s="62" t="s">
        <v>123</v>
      </c>
    </row>
    <row r="17" spans="1:10" s="2" customFormat="1" ht="24" customHeight="1">
      <c r="A17" s="163" t="s">
        <v>115</v>
      </c>
      <c r="B17" s="164"/>
      <c r="C17" s="164"/>
      <c r="D17" s="18"/>
      <c r="E17" s="18"/>
      <c r="F17" s="18"/>
      <c r="G17" s="18"/>
      <c r="H17" s="18"/>
      <c r="I17" s="54">
        <f>SUM(I16:I16)</f>
        <v>200</v>
      </c>
      <c r="J17" s="60"/>
    </row>
    <row r="18" spans="1:10" s="2" customFormat="1" ht="32.1" customHeight="1">
      <c r="A18" s="183"/>
      <c r="B18" s="196"/>
      <c r="C18" s="169"/>
      <c r="D18" s="37"/>
      <c r="E18" s="37"/>
      <c r="F18" s="37"/>
      <c r="G18" s="37"/>
      <c r="H18" s="38"/>
      <c r="I18" s="38"/>
      <c r="J18" s="199"/>
    </row>
    <row r="19" spans="1:10" s="2" customFormat="1" ht="30.95" customHeight="1">
      <c r="A19" s="184"/>
      <c r="B19" s="197"/>
      <c r="C19" s="171"/>
      <c r="D19" s="37"/>
      <c r="E19" s="37"/>
      <c r="F19" s="37"/>
      <c r="G19" s="37"/>
      <c r="H19" s="38"/>
      <c r="I19" s="38"/>
      <c r="J19" s="200"/>
    </row>
    <row r="20" spans="1:10" s="2" customFormat="1" ht="32.1" customHeight="1">
      <c r="A20" s="184"/>
      <c r="B20" s="197"/>
      <c r="C20" s="171"/>
      <c r="D20" s="37"/>
      <c r="E20" s="37"/>
      <c r="F20" s="37"/>
      <c r="G20" s="37"/>
      <c r="H20" s="38"/>
      <c r="I20" s="38"/>
      <c r="J20" s="201"/>
    </row>
    <row r="21" spans="1:10" s="2" customFormat="1" ht="25.5" customHeight="1">
      <c r="A21" s="163" t="s">
        <v>115</v>
      </c>
      <c r="B21" s="164"/>
      <c r="C21" s="164"/>
      <c r="D21" s="39"/>
      <c r="E21" s="39"/>
      <c r="F21" s="39"/>
      <c r="G21" s="39"/>
      <c r="H21" s="40"/>
      <c r="I21" s="54">
        <f>SUM(I18:I20)</f>
        <v>0</v>
      </c>
      <c r="J21" s="60"/>
    </row>
    <row r="22" spans="1:10" s="2" customFormat="1" ht="24" customHeight="1">
      <c r="A22" s="41" t="s">
        <v>124</v>
      </c>
      <c r="B22" s="42"/>
      <c r="C22" s="42"/>
      <c r="D22" s="43"/>
      <c r="E22" s="43"/>
      <c r="F22" s="43"/>
      <c r="G22" s="43"/>
      <c r="H22" s="44"/>
      <c r="I22" s="67">
        <f>I10+I15+I17+I21</f>
        <v>14008</v>
      </c>
      <c r="J22" s="68"/>
    </row>
    <row r="23" spans="1:10" s="2" customFormat="1" ht="24" customHeight="1">
      <c r="A23" s="41" t="s">
        <v>125</v>
      </c>
      <c r="B23" s="42" t="s">
        <v>126</v>
      </c>
      <c r="C23" s="42"/>
      <c r="D23" s="43"/>
      <c r="E23" s="43"/>
      <c r="F23" s="43"/>
      <c r="G23" s="43"/>
      <c r="H23" s="43"/>
      <c r="I23" s="67">
        <f>I22*0.1</f>
        <v>1400.8000000000002</v>
      </c>
      <c r="J23" s="68"/>
    </row>
    <row r="24" spans="1:10" s="2" customFormat="1" ht="24" customHeight="1">
      <c r="A24" s="41" t="s">
        <v>127</v>
      </c>
      <c r="B24" s="42"/>
      <c r="C24" s="42"/>
      <c r="D24" s="43"/>
      <c r="E24" s="43"/>
      <c r="F24" s="43"/>
      <c r="G24" s="43"/>
      <c r="H24" s="43"/>
      <c r="I24" s="67">
        <f>I22+I23</f>
        <v>15408.8</v>
      </c>
      <c r="J24" s="68"/>
    </row>
    <row r="25" spans="1:10" s="2" customFormat="1">
      <c r="A25" s="45" t="s">
        <v>103</v>
      </c>
      <c r="B25" s="48" t="s">
        <v>128</v>
      </c>
      <c r="C25" s="48"/>
      <c r="D25" s="46"/>
      <c r="E25" s="47"/>
      <c r="F25" s="47"/>
      <c r="G25" s="47"/>
      <c r="H25" s="47"/>
      <c r="I25" s="69">
        <f>I24*0.06</f>
        <v>924.52799999999991</v>
      </c>
      <c r="J25" s="70"/>
    </row>
    <row r="26" spans="1:10" s="2" customFormat="1" ht="23.1" customHeight="1">
      <c r="A26" s="175" t="s">
        <v>129</v>
      </c>
      <c r="B26" s="176"/>
      <c r="C26" s="177"/>
      <c r="D26" s="49"/>
      <c r="E26" s="50"/>
      <c r="F26" s="50"/>
      <c r="G26" s="50"/>
      <c r="H26" s="50"/>
      <c r="I26" s="71">
        <f>SUM(I24:I25)</f>
        <v>16333.328</v>
      </c>
      <c r="J26" s="72"/>
    </row>
    <row r="27" spans="1:10" s="2" customFormat="1">
      <c r="A27" s="4"/>
      <c r="D27" s="4"/>
      <c r="E27" s="4"/>
      <c r="F27" s="4"/>
      <c r="G27" s="4"/>
      <c r="H27" s="5"/>
      <c r="I27" s="5" t="s">
        <v>130</v>
      </c>
    </row>
    <row r="28" spans="1:10">
      <c r="J28"/>
    </row>
  </sheetData>
  <mergeCells count="19">
    <mergeCell ref="J18:J20"/>
    <mergeCell ref="B18:C18"/>
    <mergeCell ref="B19:C19"/>
    <mergeCell ref="B20:C20"/>
    <mergeCell ref="A21:C21"/>
    <mergeCell ref="A26:C26"/>
    <mergeCell ref="A18:A20"/>
    <mergeCell ref="A13:C13"/>
    <mergeCell ref="B14:C14"/>
    <mergeCell ref="A15:C15"/>
    <mergeCell ref="B16:C16"/>
    <mergeCell ref="A17:C17"/>
    <mergeCell ref="B8:C8"/>
    <mergeCell ref="B9:C9"/>
    <mergeCell ref="A10:C10"/>
    <mergeCell ref="B11:C11"/>
    <mergeCell ref="B12:C12"/>
    <mergeCell ref="A8:A9"/>
    <mergeCell ref="A11:A12"/>
  </mergeCells>
  <phoneticPr fontId="14" type="noConversion"/>
  <pageMargins left="0.74791666666666701" right="0.74791666666666701" top="0.98402777777777795" bottom="0.98402777777777795" header="0.51180555555555596" footer="0.51180555555555596"/>
  <pageSetup paperSize="9" scale="6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topLeftCell="A4" zoomScale="80" zoomScaleNormal="80" workbookViewId="0">
      <selection activeCell="I15" sqref="I15"/>
    </sheetView>
  </sheetViews>
  <sheetFormatPr defaultColWidth="8.875" defaultRowHeight="16.5"/>
  <cols>
    <col min="1" max="1" width="15.875" style="4" customWidth="1"/>
    <col min="2" max="2" width="17.75" style="2" customWidth="1"/>
    <col min="3" max="3" width="12.5" style="2" customWidth="1"/>
    <col min="4" max="7" width="6.625" style="4" customWidth="1"/>
    <col min="8" max="8" width="13.5" style="5" customWidth="1"/>
    <col min="9" max="9" width="18.625" style="5" customWidth="1"/>
    <col min="10" max="10" width="74.75" style="2" customWidth="1"/>
    <col min="11" max="16384" width="8.875" style="4"/>
  </cols>
  <sheetData>
    <row r="1" spans="1:23" s="1" customFormat="1" ht="26.1" customHeight="1">
      <c r="A1" s="52" t="s">
        <v>33</v>
      </c>
      <c r="B1" s="74" t="s">
        <v>139</v>
      </c>
      <c r="C1" s="74" t="s">
        <v>106</v>
      </c>
      <c r="D1" s="74"/>
      <c r="E1" s="74"/>
      <c r="F1" s="74"/>
      <c r="G1" s="74"/>
      <c r="H1" s="74"/>
      <c r="I1" s="85"/>
      <c r="J1" s="86"/>
    </row>
    <row r="2" spans="1:23" s="1" customFormat="1" ht="21" customHeight="1">
      <c r="A2" s="52" t="s">
        <v>35</v>
      </c>
      <c r="B2" s="73" t="s">
        <v>142</v>
      </c>
      <c r="C2" s="74" t="s">
        <v>106</v>
      </c>
      <c r="D2" s="73"/>
      <c r="E2" s="73"/>
      <c r="F2" s="73"/>
      <c r="G2" s="73"/>
      <c r="H2" s="73"/>
      <c r="I2" s="87"/>
      <c r="J2" s="73"/>
    </row>
    <row r="3" spans="1:23" s="1" customFormat="1" ht="20.100000000000001" customHeight="1">
      <c r="A3" s="52" t="s">
        <v>37</v>
      </c>
      <c r="B3" s="95" t="s">
        <v>143</v>
      </c>
      <c r="C3" s="74" t="s">
        <v>106</v>
      </c>
      <c r="D3" s="75"/>
      <c r="E3" s="75"/>
      <c r="F3" s="75"/>
      <c r="G3" s="75"/>
      <c r="H3" s="76"/>
      <c r="I3" s="76"/>
      <c r="J3" s="75"/>
    </row>
    <row r="4" spans="1:23" s="1" customFormat="1" ht="26.1" customHeight="1">
      <c r="A4" s="52" t="s">
        <v>39</v>
      </c>
      <c r="B4" s="77" t="s">
        <v>144</v>
      </c>
      <c r="C4" s="77"/>
      <c r="D4" s="77"/>
      <c r="E4" s="77"/>
      <c r="F4" s="77"/>
      <c r="G4" s="77"/>
      <c r="H4" s="77"/>
      <c r="I4" s="88"/>
      <c r="J4" s="77"/>
    </row>
    <row r="5" spans="1:23" ht="16.5" customHeight="1">
      <c r="A5" s="12" t="s">
        <v>41</v>
      </c>
      <c r="B5" s="13"/>
      <c r="C5" s="14"/>
      <c r="D5" s="78" t="s">
        <v>42</v>
      </c>
      <c r="E5" s="79"/>
      <c r="F5" s="79"/>
      <c r="G5" s="79"/>
      <c r="H5" s="79"/>
      <c r="I5" s="89"/>
      <c r="J5" s="90" t="s">
        <v>43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s="2" customFormat="1" ht="16.5" customHeight="1">
      <c r="A6" s="15" t="s">
        <v>110</v>
      </c>
      <c r="B6" s="16"/>
      <c r="C6" s="17"/>
      <c r="D6" s="80" t="s">
        <v>44</v>
      </c>
      <c r="E6" s="81"/>
      <c r="F6" s="81"/>
      <c r="G6" s="82"/>
      <c r="H6" s="83" t="s">
        <v>45</v>
      </c>
      <c r="I6" s="91"/>
      <c r="J6" s="92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s="2" customFormat="1" ht="16.5" customHeight="1">
      <c r="A7" s="20"/>
      <c r="B7" s="21"/>
      <c r="C7" s="22"/>
      <c r="D7" s="18" t="s">
        <v>46</v>
      </c>
      <c r="E7" s="18" t="s">
        <v>47</v>
      </c>
      <c r="F7" s="18" t="s">
        <v>46</v>
      </c>
      <c r="G7" s="18" t="s">
        <v>47</v>
      </c>
      <c r="H7" s="19" t="s">
        <v>48</v>
      </c>
      <c r="I7" s="54" t="s">
        <v>49</v>
      </c>
      <c r="J7" s="9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s="2" customFormat="1" ht="21.95" customHeight="1">
      <c r="A8" s="202"/>
      <c r="B8" s="161" t="s">
        <v>111</v>
      </c>
      <c r="C8" s="162"/>
      <c r="D8" s="28">
        <v>80</v>
      </c>
      <c r="E8" s="28" t="s">
        <v>59</v>
      </c>
      <c r="F8" s="28">
        <v>1</v>
      </c>
      <c r="G8" s="28" t="s">
        <v>60</v>
      </c>
      <c r="H8" s="29">
        <v>88</v>
      </c>
      <c r="I8" s="24">
        <f>H8*F8*D8</f>
        <v>7040</v>
      </c>
      <c r="J8" s="58" t="s">
        <v>112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s="2" customFormat="1" ht="21.95" customHeight="1">
      <c r="A9" s="203"/>
      <c r="B9" s="161" t="s">
        <v>113</v>
      </c>
      <c r="C9" s="162"/>
      <c r="D9" s="28">
        <v>8</v>
      </c>
      <c r="E9" s="28" t="s">
        <v>114</v>
      </c>
      <c r="F9" s="28">
        <v>1</v>
      </c>
      <c r="G9" s="28" t="s">
        <v>60</v>
      </c>
      <c r="H9" s="29">
        <v>88</v>
      </c>
      <c r="I9" s="24">
        <f>H9*F9*D9</f>
        <v>704</v>
      </c>
      <c r="J9" s="58" t="s">
        <v>112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s="2" customFormat="1" ht="16.5" customHeight="1">
      <c r="A10" s="163" t="s">
        <v>115</v>
      </c>
      <c r="B10" s="164"/>
      <c r="C10" s="164"/>
      <c r="D10" s="18"/>
      <c r="E10" s="18"/>
      <c r="F10" s="18"/>
      <c r="G10" s="18"/>
      <c r="H10" s="18"/>
      <c r="I10" s="54">
        <f>SUM(I8:I9)</f>
        <v>7744</v>
      </c>
      <c r="J10" s="60"/>
    </row>
    <row r="11" spans="1:23" s="2" customFormat="1" ht="21.95" customHeight="1">
      <c r="A11" s="202" t="s">
        <v>116</v>
      </c>
      <c r="B11" s="161" t="s">
        <v>117</v>
      </c>
      <c r="C11" s="162"/>
      <c r="D11" s="28"/>
      <c r="E11" s="28"/>
      <c r="F11" s="28"/>
      <c r="G11" s="28" t="s">
        <v>53</v>
      </c>
      <c r="H11" s="29">
        <v>600</v>
      </c>
      <c r="I11" s="24"/>
      <c r="J11" s="58" t="s">
        <v>118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s="2" customFormat="1" ht="21.95" customHeight="1">
      <c r="A12" s="203"/>
      <c r="B12" s="161" t="s">
        <v>119</v>
      </c>
      <c r="C12" s="162"/>
      <c r="D12" s="28"/>
      <c r="E12" s="28"/>
      <c r="F12" s="28"/>
      <c r="G12" s="28" t="s">
        <v>53</v>
      </c>
      <c r="H12" s="29">
        <v>600</v>
      </c>
      <c r="I12" s="24"/>
      <c r="J12" s="58" t="s">
        <v>118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s="2" customFormat="1" ht="16.5" customHeight="1">
      <c r="A13" s="163" t="s">
        <v>115</v>
      </c>
      <c r="B13" s="164"/>
      <c r="C13" s="164"/>
      <c r="D13" s="18"/>
      <c r="E13" s="18"/>
      <c r="F13" s="18"/>
      <c r="G13" s="18"/>
      <c r="H13" s="18"/>
      <c r="I13" s="54">
        <f>SUM(I11:I12)</f>
        <v>0</v>
      </c>
      <c r="J13" s="60"/>
    </row>
    <row r="14" spans="1:23" s="3" customFormat="1" ht="23.1" customHeight="1">
      <c r="A14" s="30" t="s">
        <v>65</v>
      </c>
      <c r="B14" s="165" t="s">
        <v>120</v>
      </c>
      <c r="C14" s="166"/>
      <c r="D14" s="31">
        <v>1</v>
      </c>
      <c r="E14" s="32" t="s">
        <v>66</v>
      </c>
      <c r="F14" s="31">
        <v>1</v>
      </c>
      <c r="G14" s="32" t="s">
        <v>67</v>
      </c>
      <c r="H14" s="33">
        <v>6000</v>
      </c>
      <c r="I14" s="24">
        <f>D14*F14*H14</f>
        <v>6000</v>
      </c>
      <c r="J14" s="96" t="s">
        <v>121</v>
      </c>
    </row>
    <row r="15" spans="1:23" s="2" customFormat="1" ht="16.5" customHeight="1">
      <c r="A15" s="163" t="s">
        <v>115</v>
      </c>
      <c r="B15" s="164"/>
      <c r="C15" s="164"/>
      <c r="D15" s="18"/>
      <c r="E15" s="18"/>
      <c r="F15" s="18"/>
      <c r="G15" s="18"/>
      <c r="H15" s="18"/>
      <c r="I15" s="54">
        <f>SUM(I14:I14)</f>
        <v>6000</v>
      </c>
      <c r="J15" s="60"/>
    </row>
    <row r="16" spans="1:23" s="2" customFormat="1" ht="24" customHeight="1">
      <c r="A16" s="34"/>
      <c r="B16" s="161" t="s">
        <v>122</v>
      </c>
      <c r="C16" s="162"/>
      <c r="D16" s="35">
        <v>2</v>
      </c>
      <c r="E16" s="28" t="s">
        <v>73</v>
      </c>
      <c r="F16" s="35">
        <v>1</v>
      </c>
      <c r="G16" s="28" t="s">
        <v>60</v>
      </c>
      <c r="H16" s="36">
        <v>100</v>
      </c>
      <c r="I16" s="24">
        <f t="shared" ref="I16" si="0">H16*F16*D16</f>
        <v>200</v>
      </c>
      <c r="J16" s="62" t="s">
        <v>123</v>
      </c>
    </row>
    <row r="17" spans="1:10" s="2" customFormat="1" ht="24" customHeight="1">
      <c r="A17" s="163" t="s">
        <v>115</v>
      </c>
      <c r="B17" s="164"/>
      <c r="C17" s="164"/>
      <c r="D17" s="18"/>
      <c r="E17" s="18"/>
      <c r="F17" s="18"/>
      <c r="G17" s="18"/>
      <c r="H17" s="18"/>
      <c r="I17" s="54">
        <f>SUM(I16:I16)</f>
        <v>200</v>
      </c>
      <c r="J17" s="60"/>
    </row>
    <row r="18" spans="1:10" s="2" customFormat="1" ht="32.1" customHeight="1">
      <c r="A18" s="183"/>
      <c r="B18" s="196"/>
      <c r="C18" s="169"/>
      <c r="D18" s="37"/>
      <c r="E18" s="37"/>
      <c r="F18" s="37"/>
      <c r="G18" s="37"/>
      <c r="H18" s="38"/>
      <c r="I18" s="38"/>
      <c r="J18" s="199"/>
    </row>
    <row r="19" spans="1:10" s="2" customFormat="1" ht="30.95" customHeight="1">
      <c r="A19" s="184"/>
      <c r="B19" s="197"/>
      <c r="C19" s="171"/>
      <c r="D19" s="37"/>
      <c r="E19" s="37"/>
      <c r="F19" s="37"/>
      <c r="G19" s="37"/>
      <c r="H19" s="38"/>
      <c r="I19" s="38"/>
      <c r="J19" s="200"/>
    </row>
    <row r="20" spans="1:10" s="2" customFormat="1" ht="32.1" customHeight="1">
      <c r="A20" s="184"/>
      <c r="B20" s="197"/>
      <c r="C20" s="171"/>
      <c r="D20" s="37"/>
      <c r="E20" s="37"/>
      <c r="F20" s="37"/>
      <c r="G20" s="37"/>
      <c r="H20" s="38"/>
      <c r="I20" s="38"/>
      <c r="J20" s="201"/>
    </row>
    <row r="21" spans="1:10" s="2" customFormat="1" ht="25.5" customHeight="1">
      <c r="A21" s="163" t="s">
        <v>115</v>
      </c>
      <c r="B21" s="164"/>
      <c r="C21" s="164"/>
      <c r="D21" s="39"/>
      <c r="E21" s="39"/>
      <c r="F21" s="39"/>
      <c r="G21" s="39"/>
      <c r="H21" s="40"/>
      <c r="I21" s="54">
        <f>SUM(I18:I20)</f>
        <v>0</v>
      </c>
      <c r="J21" s="60"/>
    </row>
    <row r="22" spans="1:10" s="2" customFormat="1" ht="24" customHeight="1">
      <c r="A22" s="41" t="s">
        <v>124</v>
      </c>
      <c r="B22" s="42"/>
      <c r="C22" s="42"/>
      <c r="D22" s="43"/>
      <c r="E22" s="43"/>
      <c r="F22" s="43"/>
      <c r="G22" s="43"/>
      <c r="H22" s="44"/>
      <c r="I22" s="67">
        <f>I10+I15+I17+I21</f>
        <v>13944</v>
      </c>
      <c r="J22" s="68"/>
    </row>
    <row r="23" spans="1:10" s="2" customFormat="1" ht="24" customHeight="1">
      <c r="A23" s="41" t="s">
        <v>125</v>
      </c>
      <c r="B23" s="42" t="s">
        <v>126</v>
      </c>
      <c r="C23" s="42"/>
      <c r="D23" s="43"/>
      <c r="E23" s="43"/>
      <c r="F23" s="43"/>
      <c r="G23" s="43"/>
      <c r="H23" s="43"/>
      <c r="I23" s="67">
        <f>I22*0.1</f>
        <v>1394.4</v>
      </c>
      <c r="J23" s="68"/>
    </row>
    <row r="24" spans="1:10" s="2" customFormat="1" ht="24" customHeight="1">
      <c r="A24" s="41" t="s">
        <v>127</v>
      </c>
      <c r="B24" s="42"/>
      <c r="C24" s="42"/>
      <c r="D24" s="43"/>
      <c r="E24" s="43"/>
      <c r="F24" s="43"/>
      <c r="G24" s="43"/>
      <c r="H24" s="43"/>
      <c r="I24" s="67">
        <f>I22+I23</f>
        <v>15338.4</v>
      </c>
      <c r="J24" s="68"/>
    </row>
    <row r="25" spans="1:10" s="2" customFormat="1">
      <c r="A25" s="45" t="s">
        <v>103</v>
      </c>
      <c r="B25" s="48" t="s">
        <v>128</v>
      </c>
      <c r="C25" s="48"/>
      <c r="D25" s="46"/>
      <c r="E25" s="47"/>
      <c r="F25" s="47"/>
      <c r="G25" s="47"/>
      <c r="H25" s="47"/>
      <c r="I25" s="69">
        <f>I24*0.06</f>
        <v>920.30399999999997</v>
      </c>
      <c r="J25" s="70"/>
    </row>
    <row r="26" spans="1:10" s="2" customFormat="1" ht="23.1" customHeight="1">
      <c r="A26" s="175" t="s">
        <v>129</v>
      </c>
      <c r="B26" s="176"/>
      <c r="C26" s="177"/>
      <c r="D26" s="49"/>
      <c r="E26" s="50"/>
      <c r="F26" s="50"/>
      <c r="G26" s="50"/>
      <c r="H26" s="50"/>
      <c r="I26" s="71">
        <f>SUM(I24:I25)</f>
        <v>16258.704</v>
      </c>
      <c r="J26" s="72"/>
    </row>
    <row r="27" spans="1:10" s="2" customFormat="1">
      <c r="A27" s="4"/>
      <c r="D27" s="4"/>
      <c r="E27" s="4"/>
      <c r="F27" s="4"/>
      <c r="G27" s="4"/>
      <c r="H27" s="5"/>
      <c r="I27" s="5" t="s">
        <v>130</v>
      </c>
    </row>
    <row r="28" spans="1:10">
      <c r="J28"/>
    </row>
  </sheetData>
  <mergeCells count="19">
    <mergeCell ref="J18:J20"/>
    <mergeCell ref="B18:C18"/>
    <mergeCell ref="B19:C19"/>
    <mergeCell ref="B20:C20"/>
    <mergeCell ref="A21:C21"/>
    <mergeCell ref="A26:C26"/>
    <mergeCell ref="A18:A20"/>
    <mergeCell ref="A13:C13"/>
    <mergeCell ref="B14:C14"/>
    <mergeCell ref="A15:C15"/>
    <mergeCell ref="B16:C16"/>
    <mergeCell ref="A17:C17"/>
    <mergeCell ref="B8:C8"/>
    <mergeCell ref="B9:C9"/>
    <mergeCell ref="A10:C10"/>
    <mergeCell ref="B11:C11"/>
    <mergeCell ref="B12:C12"/>
    <mergeCell ref="A8:A9"/>
    <mergeCell ref="A11:A12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6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topLeftCell="A4" zoomScale="80" zoomScaleNormal="80" workbookViewId="0">
      <selection activeCell="I9" sqref="I9"/>
    </sheetView>
  </sheetViews>
  <sheetFormatPr defaultColWidth="8.875" defaultRowHeight="16.5"/>
  <cols>
    <col min="1" max="1" width="15.875" style="4" customWidth="1"/>
    <col min="2" max="2" width="17.75" style="2" customWidth="1"/>
    <col min="3" max="3" width="12.5" style="2" customWidth="1"/>
    <col min="4" max="7" width="6.625" style="4" customWidth="1"/>
    <col min="8" max="8" width="13.5" style="5" customWidth="1"/>
    <col min="9" max="9" width="17.375" style="5" customWidth="1"/>
    <col min="10" max="10" width="74.75" style="2" customWidth="1"/>
    <col min="11" max="16384" width="8.875" style="4"/>
  </cols>
  <sheetData>
    <row r="1" spans="1:23" s="1" customFormat="1" ht="26.1" customHeight="1">
      <c r="A1" s="52" t="s">
        <v>33</v>
      </c>
      <c r="B1" s="74" t="s">
        <v>139</v>
      </c>
      <c r="C1" s="74" t="s">
        <v>106</v>
      </c>
      <c r="D1" s="74"/>
      <c r="E1" s="74"/>
      <c r="F1" s="74"/>
      <c r="G1" s="74"/>
      <c r="H1" s="74"/>
      <c r="I1" s="85"/>
      <c r="J1" s="86"/>
    </row>
    <row r="2" spans="1:23" s="1" customFormat="1" ht="21" customHeight="1">
      <c r="A2" s="52" t="s">
        <v>35</v>
      </c>
      <c r="B2" s="73" t="s">
        <v>145</v>
      </c>
      <c r="C2" s="74" t="s">
        <v>106</v>
      </c>
      <c r="D2" s="73"/>
      <c r="E2" s="73"/>
      <c r="F2" s="73"/>
      <c r="G2" s="73"/>
      <c r="H2" s="73"/>
      <c r="I2" s="87"/>
      <c r="J2" s="73"/>
    </row>
    <row r="3" spans="1:23" s="1" customFormat="1" ht="20.100000000000001" customHeight="1">
      <c r="A3" s="52" t="s">
        <v>37</v>
      </c>
      <c r="B3" s="95" t="s">
        <v>146</v>
      </c>
      <c r="C3" s="74" t="s">
        <v>106</v>
      </c>
      <c r="D3" s="75"/>
      <c r="E3" s="75"/>
      <c r="F3" s="75"/>
      <c r="G3" s="75"/>
      <c r="H3" s="76"/>
      <c r="I3" s="76"/>
      <c r="J3" s="75"/>
    </row>
    <row r="4" spans="1:23" s="1" customFormat="1" ht="26.1" customHeight="1">
      <c r="A4" s="52" t="s">
        <v>39</v>
      </c>
      <c r="B4" s="77" t="s">
        <v>144</v>
      </c>
      <c r="C4" s="77"/>
      <c r="D4" s="77"/>
      <c r="E4" s="77"/>
      <c r="F4" s="77"/>
      <c r="G4" s="77"/>
      <c r="H4" s="77"/>
      <c r="I4" s="88"/>
      <c r="J4" s="77"/>
    </row>
    <row r="5" spans="1:23" ht="16.5" customHeight="1">
      <c r="A5" s="12" t="s">
        <v>41</v>
      </c>
      <c r="B5" s="13"/>
      <c r="C5" s="14"/>
      <c r="D5" s="78" t="s">
        <v>42</v>
      </c>
      <c r="E5" s="79"/>
      <c r="F5" s="79"/>
      <c r="G5" s="79"/>
      <c r="H5" s="79"/>
      <c r="I5" s="89"/>
      <c r="J5" s="90" t="s">
        <v>43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s="2" customFormat="1" ht="16.5" customHeight="1">
      <c r="A6" s="15" t="s">
        <v>110</v>
      </c>
      <c r="B6" s="16"/>
      <c r="C6" s="17"/>
      <c r="D6" s="80" t="s">
        <v>44</v>
      </c>
      <c r="E6" s="81"/>
      <c r="F6" s="81"/>
      <c r="G6" s="82"/>
      <c r="H6" s="83" t="s">
        <v>45</v>
      </c>
      <c r="I6" s="91"/>
      <c r="J6" s="92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s="2" customFormat="1" ht="16.5" customHeight="1">
      <c r="A7" s="20"/>
      <c r="B7" s="21"/>
      <c r="C7" s="22"/>
      <c r="D7" s="18" t="s">
        <v>46</v>
      </c>
      <c r="E7" s="18" t="s">
        <v>47</v>
      </c>
      <c r="F7" s="18" t="s">
        <v>46</v>
      </c>
      <c r="G7" s="18" t="s">
        <v>47</v>
      </c>
      <c r="H7" s="19" t="s">
        <v>48</v>
      </c>
      <c r="I7" s="54" t="s">
        <v>49</v>
      </c>
      <c r="J7" s="9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s="2" customFormat="1" ht="21.95" customHeight="1">
      <c r="A8" s="202"/>
      <c r="B8" s="161" t="s">
        <v>111</v>
      </c>
      <c r="C8" s="162"/>
      <c r="D8" s="28">
        <v>80</v>
      </c>
      <c r="E8" s="28" t="s">
        <v>59</v>
      </c>
      <c r="F8" s="28">
        <v>1</v>
      </c>
      <c r="G8" s="28" t="s">
        <v>60</v>
      </c>
      <c r="H8" s="29">
        <v>88</v>
      </c>
      <c r="I8" s="24">
        <f>H8*F8*D8</f>
        <v>7040</v>
      </c>
      <c r="J8" s="58" t="s">
        <v>112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s="2" customFormat="1" ht="21.95" customHeight="1">
      <c r="A9" s="203"/>
      <c r="B9" s="161" t="s">
        <v>113</v>
      </c>
      <c r="C9" s="162"/>
      <c r="D9" s="28">
        <v>8</v>
      </c>
      <c r="E9" s="28" t="s">
        <v>114</v>
      </c>
      <c r="F9" s="28">
        <v>1</v>
      </c>
      <c r="G9" s="28" t="s">
        <v>60</v>
      </c>
      <c r="H9" s="29">
        <v>88</v>
      </c>
      <c r="I9" s="24">
        <f>H9*F9*D9</f>
        <v>704</v>
      </c>
      <c r="J9" s="58" t="s">
        <v>112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s="2" customFormat="1" ht="16.5" customHeight="1">
      <c r="A10" s="163" t="s">
        <v>115</v>
      </c>
      <c r="B10" s="164"/>
      <c r="C10" s="164"/>
      <c r="D10" s="18"/>
      <c r="E10" s="18"/>
      <c r="F10" s="18"/>
      <c r="G10" s="18"/>
      <c r="H10" s="18"/>
      <c r="I10" s="54">
        <f>SUM(I8:I9)</f>
        <v>7744</v>
      </c>
      <c r="J10" s="60"/>
    </row>
    <row r="11" spans="1:23" s="2" customFormat="1" ht="21.95" customHeight="1">
      <c r="A11" s="202" t="s">
        <v>116</v>
      </c>
      <c r="B11" s="161" t="s">
        <v>117</v>
      </c>
      <c r="C11" s="162"/>
      <c r="D11" s="28"/>
      <c r="E11" s="28"/>
      <c r="F11" s="28"/>
      <c r="G11" s="28" t="s">
        <v>53</v>
      </c>
      <c r="H11" s="29">
        <v>600</v>
      </c>
      <c r="I11" s="24"/>
      <c r="J11" s="58" t="s">
        <v>118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s="2" customFormat="1" ht="21.95" customHeight="1">
      <c r="A12" s="203"/>
      <c r="B12" s="161" t="s">
        <v>119</v>
      </c>
      <c r="C12" s="162"/>
      <c r="D12" s="28"/>
      <c r="E12" s="28"/>
      <c r="F12" s="28"/>
      <c r="G12" s="28" t="s">
        <v>53</v>
      </c>
      <c r="H12" s="29">
        <v>600</v>
      </c>
      <c r="I12" s="24"/>
      <c r="J12" s="58" t="s">
        <v>118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s="2" customFormat="1" ht="16.5" customHeight="1">
      <c r="A13" s="163" t="s">
        <v>115</v>
      </c>
      <c r="B13" s="164"/>
      <c r="C13" s="164"/>
      <c r="D13" s="18"/>
      <c r="E13" s="18"/>
      <c r="F13" s="18"/>
      <c r="G13" s="18"/>
      <c r="H13" s="18"/>
      <c r="I13" s="54">
        <f>SUM(I11:I12)</f>
        <v>0</v>
      </c>
      <c r="J13" s="60"/>
    </row>
    <row r="14" spans="1:23" s="3" customFormat="1" ht="23.1" customHeight="1">
      <c r="A14" s="30" t="s">
        <v>65</v>
      </c>
      <c r="B14" s="165" t="s">
        <v>120</v>
      </c>
      <c r="C14" s="166"/>
      <c r="D14" s="31">
        <v>1</v>
      </c>
      <c r="E14" s="32" t="s">
        <v>66</v>
      </c>
      <c r="F14" s="31">
        <v>1</v>
      </c>
      <c r="G14" s="32" t="s">
        <v>67</v>
      </c>
      <c r="H14" s="33">
        <v>10000</v>
      </c>
      <c r="I14" s="24">
        <f>H14*F14*D14</f>
        <v>10000</v>
      </c>
      <c r="J14" s="96" t="s">
        <v>121</v>
      </c>
    </row>
    <row r="15" spans="1:23" s="2" customFormat="1" ht="16.5" customHeight="1">
      <c r="A15" s="163" t="s">
        <v>115</v>
      </c>
      <c r="B15" s="164"/>
      <c r="C15" s="164"/>
      <c r="D15" s="18"/>
      <c r="E15" s="18"/>
      <c r="F15" s="18"/>
      <c r="G15" s="18"/>
      <c r="H15" s="18"/>
      <c r="I15" s="54">
        <f>SUM(I14:I14)</f>
        <v>10000</v>
      </c>
      <c r="J15" s="60"/>
    </row>
    <row r="16" spans="1:23" s="2" customFormat="1" ht="24" customHeight="1">
      <c r="A16" s="34"/>
      <c r="B16" s="161" t="s">
        <v>122</v>
      </c>
      <c r="C16" s="162"/>
      <c r="D16" s="35">
        <v>2</v>
      </c>
      <c r="E16" s="28" t="s">
        <v>73</v>
      </c>
      <c r="F16" s="35">
        <v>1</v>
      </c>
      <c r="G16" s="28" t="s">
        <v>60</v>
      </c>
      <c r="H16" s="36">
        <v>100</v>
      </c>
      <c r="I16" s="24">
        <f t="shared" ref="I16" si="0">H16*F16*D16</f>
        <v>200</v>
      </c>
      <c r="J16" s="62" t="s">
        <v>123</v>
      </c>
    </row>
    <row r="17" spans="1:10" s="2" customFormat="1" ht="24" customHeight="1">
      <c r="A17" s="163" t="s">
        <v>115</v>
      </c>
      <c r="B17" s="164"/>
      <c r="C17" s="164"/>
      <c r="D17" s="18"/>
      <c r="E17" s="18"/>
      <c r="F17" s="18"/>
      <c r="G17" s="18"/>
      <c r="H17" s="18"/>
      <c r="I17" s="54">
        <f>SUM(I16:I16)</f>
        <v>200</v>
      </c>
      <c r="J17" s="60"/>
    </row>
    <row r="18" spans="1:10" s="2" customFormat="1" ht="32.1" customHeight="1">
      <c r="A18" s="183"/>
      <c r="B18" s="196"/>
      <c r="C18" s="169"/>
      <c r="D18" s="37"/>
      <c r="E18" s="37"/>
      <c r="F18" s="37"/>
      <c r="G18" s="37"/>
      <c r="H18" s="38"/>
      <c r="I18" s="38"/>
      <c r="J18" s="199"/>
    </row>
    <row r="19" spans="1:10" s="2" customFormat="1" ht="30.95" customHeight="1">
      <c r="A19" s="184"/>
      <c r="B19" s="197"/>
      <c r="C19" s="171"/>
      <c r="D19" s="37"/>
      <c r="E19" s="37"/>
      <c r="F19" s="37"/>
      <c r="G19" s="37"/>
      <c r="H19" s="38"/>
      <c r="I19" s="38"/>
      <c r="J19" s="200"/>
    </row>
    <row r="20" spans="1:10" s="2" customFormat="1" ht="32.1" customHeight="1">
      <c r="A20" s="184"/>
      <c r="B20" s="197"/>
      <c r="C20" s="171"/>
      <c r="D20" s="37"/>
      <c r="E20" s="37"/>
      <c r="F20" s="37"/>
      <c r="G20" s="37"/>
      <c r="H20" s="38"/>
      <c r="I20" s="38"/>
      <c r="J20" s="201"/>
    </row>
    <row r="21" spans="1:10" s="2" customFormat="1" ht="25.5" customHeight="1">
      <c r="A21" s="163" t="s">
        <v>115</v>
      </c>
      <c r="B21" s="164"/>
      <c r="C21" s="164"/>
      <c r="D21" s="39"/>
      <c r="E21" s="39"/>
      <c r="F21" s="39"/>
      <c r="G21" s="39"/>
      <c r="H21" s="40"/>
      <c r="I21" s="54">
        <f>SUM(I18:I20)</f>
        <v>0</v>
      </c>
      <c r="J21" s="60"/>
    </row>
    <row r="22" spans="1:10" s="2" customFormat="1" ht="24" customHeight="1">
      <c r="A22" s="41" t="s">
        <v>124</v>
      </c>
      <c r="B22" s="42"/>
      <c r="C22" s="42"/>
      <c r="D22" s="43"/>
      <c r="E22" s="43"/>
      <c r="F22" s="43"/>
      <c r="G22" s="43"/>
      <c r="H22" s="44"/>
      <c r="I22" s="67">
        <f>I10+I15+I17+I21</f>
        <v>17944</v>
      </c>
      <c r="J22" s="68"/>
    </row>
    <row r="23" spans="1:10" s="2" customFormat="1" ht="24" customHeight="1">
      <c r="A23" s="41" t="s">
        <v>125</v>
      </c>
      <c r="B23" s="42" t="s">
        <v>126</v>
      </c>
      <c r="C23" s="42"/>
      <c r="D23" s="43"/>
      <c r="E23" s="43"/>
      <c r="F23" s="43"/>
      <c r="G23" s="43"/>
      <c r="H23" s="43"/>
      <c r="I23" s="67">
        <f>I22*0.1</f>
        <v>1794.4</v>
      </c>
      <c r="J23" s="68"/>
    </row>
    <row r="24" spans="1:10" s="2" customFormat="1" ht="24" customHeight="1">
      <c r="A24" s="41" t="s">
        <v>127</v>
      </c>
      <c r="B24" s="42"/>
      <c r="C24" s="42"/>
      <c r="D24" s="43"/>
      <c r="E24" s="43"/>
      <c r="F24" s="43"/>
      <c r="G24" s="43"/>
      <c r="H24" s="43"/>
      <c r="I24" s="67">
        <f>I22+I23</f>
        <v>19738.400000000001</v>
      </c>
      <c r="J24" s="68"/>
    </row>
    <row r="25" spans="1:10" s="2" customFormat="1">
      <c r="A25" s="45" t="s">
        <v>103</v>
      </c>
      <c r="B25" s="48" t="s">
        <v>128</v>
      </c>
      <c r="C25" s="48"/>
      <c r="D25" s="46"/>
      <c r="E25" s="47"/>
      <c r="F25" s="47"/>
      <c r="G25" s="47"/>
      <c r="H25" s="47"/>
      <c r="I25" s="69">
        <f>I24*0.06</f>
        <v>1184.3040000000001</v>
      </c>
      <c r="J25" s="70"/>
    </row>
    <row r="26" spans="1:10" s="2" customFormat="1" ht="23.1" customHeight="1">
      <c r="A26" s="175" t="s">
        <v>129</v>
      </c>
      <c r="B26" s="176"/>
      <c r="C26" s="177"/>
      <c r="D26" s="49"/>
      <c r="E26" s="50"/>
      <c r="F26" s="50"/>
      <c r="G26" s="50"/>
      <c r="H26" s="50"/>
      <c r="I26" s="71">
        <f>SUM(I24:I25)</f>
        <v>20922.704000000002</v>
      </c>
      <c r="J26" s="72"/>
    </row>
    <row r="27" spans="1:10" s="2" customFormat="1">
      <c r="A27" s="4"/>
      <c r="D27" s="4"/>
      <c r="E27" s="4"/>
      <c r="F27" s="4"/>
      <c r="G27" s="4"/>
      <c r="H27" s="5"/>
      <c r="I27" s="5" t="s">
        <v>130</v>
      </c>
    </row>
    <row r="28" spans="1:10">
      <c r="J28"/>
    </row>
  </sheetData>
  <mergeCells count="19">
    <mergeCell ref="J18:J20"/>
    <mergeCell ref="B18:C18"/>
    <mergeCell ref="B19:C19"/>
    <mergeCell ref="B20:C20"/>
    <mergeCell ref="A21:C21"/>
    <mergeCell ref="A26:C26"/>
    <mergeCell ref="A18:A20"/>
    <mergeCell ref="A13:C13"/>
    <mergeCell ref="B14:C14"/>
    <mergeCell ref="A15:C15"/>
    <mergeCell ref="B16:C16"/>
    <mergeCell ref="A17:C17"/>
    <mergeCell ref="B8:C8"/>
    <mergeCell ref="B9:C9"/>
    <mergeCell ref="A10:C10"/>
    <mergeCell ref="B11:C11"/>
    <mergeCell ref="B12:C12"/>
    <mergeCell ref="A8:A9"/>
    <mergeCell ref="A11:A12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Sheet1</vt:lpstr>
      <vt:lpstr>华山国际酒店二区报价 </vt:lpstr>
      <vt:lpstr>汇总</vt:lpstr>
      <vt:lpstr>六区-分区会（成都）</vt:lpstr>
      <vt:lpstr>六区-分区会（云）</vt:lpstr>
      <vt:lpstr>六区-分区会（贵）</vt:lpstr>
      <vt:lpstr>六区-分区会川东北</vt:lpstr>
      <vt:lpstr>川外</vt:lpstr>
      <vt:lpstr>重庆小区会</vt:lpstr>
      <vt:lpstr>大区区域会</vt:lpstr>
      <vt:lpstr>华山国际酒店八区报价</vt:lpstr>
      <vt:lpstr>川外!Print_Area</vt:lpstr>
      <vt:lpstr>大区区域会!Print_Area</vt:lpstr>
      <vt:lpstr>'六区-分区会（成都）'!Print_Area</vt:lpstr>
      <vt:lpstr>'六区-分区会（贵）'!Print_Area</vt:lpstr>
      <vt:lpstr>'六区-分区会（云）'!Print_Area</vt:lpstr>
      <vt:lpstr>'六区-分区会川东北'!Print_Area</vt:lpstr>
      <vt:lpstr>重庆小区会!Print_Area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Zhang Yue 张悦(PD,SGM)</cp:lastModifiedBy>
  <cp:lastPrinted>2018-09-06T06:46:00Z</cp:lastPrinted>
  <dcterms:created xsi:type="dcterms:W3CDTF">2002-04-12T02:22:00Z</dcterms:created>
  <dcterms:modified xsi:type="dcterms:W3CDTF">2018-09-18T07:34:31Z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