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<sst xmlns="http://schemas.openxmlformats.org/spreadsheetml/2006/main" count="189" uniqueCount="160">
  <si>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</si>
  <si>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</si>
  <si>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</si>
  <si>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</si>
  <si>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</si>
  <si>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</si>
  <si>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</si>
  <si>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</si>
  <si>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</si>
  <si>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</si>
  <si>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</si>
  <si>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</si>
  <si>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</si>
  <si>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</si>
  <si>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</si>
  <si>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</si>
  <si>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高速费</t>
  </si>
  <si>
    <t>可用项目：租车费、大交通、过路费、过桥费。
加油费（仅试驾活动可用，且只可使用活动当时当地的加油票）</t>
  </si>
  <si>
    <t>充电费</t>
  </si>
  <si>
    <t>足球小鑫高铁票</t>
  </si>
  <si>
    <t>沈云怡高铁票</t>
  </si>
  <si>
    <t>徐健高铁票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</si>
  <si>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</si>
  <si>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</si>
  <si>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</si>
  <si>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</si>
  <si>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</si>
  <si>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</si>
  <si>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转账备注:西餐加餐</t>
  </si>
  <si>
    <t>需有客户邮件确认，并抄送合规部。</t>
  </si>
  <si>
    <t>星巴克啡快</t>
  </si>
  <si>
    <t>转账备注:西餐尾款</t>
  </si>
  <si>
    <t>转账备注:wagas 尾款</t>
  </si>
  <si>
    <t>转账备注:6.28星巴克</t>
  </si>
  <si>
    <t>星巴克专星送</t>
  </si>
  <si>
    <t>转账备注:西餐定金</t>
  </si>
  <si>
    <t>转账备注:wagas定金</t>
  </si>
  <si>
    <t>转账备注:6.28松鹤楼18份定制套餐</t>
  </si>
  <si>
    <t>绿豆汤</t>
  </si>
  <si>
    <t>客户使用费用合计</t>
  </si>
  <si>
    <t>活动餐费</t>
  </si>
  <si>
    <t>需提供刷卡联、菜单（小票）</t>
  </si>
  <si>
    <t>活动餐费合计</t>
  </si>
  <si>
    <t>现地采买费用</t>
  </si>
  <si>
    <t>补水啦</t>
  </si>
  <si>
    <t>津津豆干</t>
  </si>
  <si>
    <t>三只松鼠</t>
  </si>
  <si>
    <t>达利园小面包</t>
  </si>
  <si>
    <t>绿豆饮</t>
  </si>
  <si>
    <t>东方树叶</t>
  </si>
  <si>
    <t>雀巢瓶装咖啡</t>
  </si>
  <si>
    <t>星巴克瓶装咖啡</t>
  </si>
  <si>
    <t>心相印纸巾</t>
  </si>
  <si>
    <t>心相印湿巾</t>
  </si>
  <si>
    <t>心相印单片湿巾</t>
  </si>
  <si>
    <t>桃酥饼</t>
  </si>
  <si>
    <t>驱蚊液</t>
  </si>
  <si>
    <t>冰凉贴</t>
  </si>
  <si>
    <t>山姆采买</t>
  </si>
  <si>
    <t>马桶盖</t>
  </si>
  <si>
    <t>现场水果</t>
  </si>
  <si>
    <t>德宝盒装纸巾</t>
  </si>
  <si>
    <t>罗森购买应急纸巾</t>
  </si>
  <si>
    <t>1v1补士力架</t>
  </si>
  <si>
    <t>一次性毛巾</t>
  </si>
  <si>
    <t>果切</t>
  </si>
  <si>
    <t>马克笔</t>
  </si>
  <si>
    <t>衣服</t>
  </si>
  <si>
    <t>茶叶</t>
  </si>
  <si>
    <t>浴巾</t>
  </si>
  <si>
    <t>士力架</t>
  </si>
  <si>
    <t>清凉喷雾</t>
  </si>
  <si>
    <t>电热蚊香</t>
  </si>
  <si>
    <t>百岁山</t>
  </si>
  <si>
    <t>得物</t>
  </si>
  <si>
    <t>地毯</t>
  </si>
  <si>
    <t>心相印</t>
  </si>
  <si>
    <t>大润发纸巾</t>
  </si>
  <si>
    <t>京东-订单编号323195628673</t>
  </si>
  <si>
    <t>京东-订单编号323178709312</t>
  </si>
  <si>
    <t>京东-订单编号318084442396</t>
  </si>
  <si>
    <t>4盒糕点</t>
  </si>
  <si>
    <t>京东-订单编号322638717861</t>
  </si>
  <si>
    <t>京东-订单编号317830124467</t>
  </si>
  <si>
    <t>京东-订单编号317740830832</t>
  </si>
  <si>
    <t>湿巾1</t>
  </si>
  <si>
    <t>湿巾2</t>
  </si>
  <si>
    <t>藿香正气水1</t>
  </si>
  <si>
    <t>藿香正气水2</t>
  </si>
  <si>
    <t>采买</t>
  </si>
  <si>
    <t>抱枕大货</t>
  </si>
  <si>
    <t>杯套打样</t>
  </si>
  <si>
    <t>杯套大货</t>
  </si>
  <si>
    <t>床旗打样</t>
  </si>
  <si>
    <t>床旗大货</t>
  </si>
  <si>
    <t>转印贴纸</t>
  </si>
  <si>
    <t>抱枕打样2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</si>
  <si>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</si>
  <si>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</si>
  <si>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</si>
  <si>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</si>
  <si>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</si>
  <si>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</si>
  <si>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</si>
  <si>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</si>
  <si>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</si>
  <si>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</si>
  <si>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</si>
  <si>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</si>
  <si>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</si>
  <si>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</si>
  <si>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顺丰</t>
  </si>
  <si>
    <t>停车费</t>
  </si>
  <si>
    <t>货拉拉</t>
  </si>
  <si>
    <t>中通寄充电宝</t>
  </si>
  <si>
    <t>豆干退货</t>
  </si>
  <si>
    <t>顺丰散单运费</t>
  </si>
  <si>
    <t>闪送</t>
  </si>
  <si>
    <t>颈枕快递费</t>
  </si>
  <si>
    <t>打样及物料运费</t>
  </si>
  <si>
    <t>退货运费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</si>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</sst>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  <numFmt numFmtId="181" formatCode="0.00_ ;[Red]\-0.00\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1F2329"/>
      <name val="宋体"/>
      <charset val="134"/>
      <scheme val="minor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14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80" fontId="0" fillId="0" borderId="15" xfId="0" applyNumberForma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80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179" fontId="9" fillId="9" borderId="11" xfId="0" applyNumberFormat="1" applyFont="1" applyFill="1" applyBorder="1">
      <alignment vertical="center"/>
    </xf>
    <xf numFmtId="179" fontId="10" fillId="9" borderId="11" xfId="0" applyNumberFormat="1" applyFont="1" applyFill="1" applyBorder="1">
      <alignment vertical="center"/>
    </xf>
    <xf numFmtId="180" fontId="0" fillId="0" borderId="11" xfId="0" applyNumberFormat="1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0" fillId="0" borderId="11" xfId="0" applyFont="1" applyFill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9" fillId="9" borderId="11" xfId="0" applyFont="1" applyFill="1" applyBorder="1">
      <alignment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0" fillId="9" borderId="11" xfId="0" applyFont="1" applyFill="1" applyBorder="1">
      <alignment vertical="center"/>
    </xf>
    <xf numFmtId="0" fontId="11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1" fontId="9" fillId="9" borderId="11" xfId="0" applyNumberFormat="1" applyFont="1" applyFill="1" applyBorder="1">
      <alignment vertical="center"/>
    </xf>
    <xf numFmtId="0" fontId="0" fillId="0" borderId="11" xfId="0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7" fillId="10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5443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29"/>
  <sheetViews>
    <sheetView tabSelected="1" zoomScale="113" zoomScaleNormal="113" workbookViewId="0">
      <selection activeCell="F31" sqref="$A31:$XFD33"/>
    </sheetView>
  </sheetViews>
  <sheetFormatPr defaultColWidth="9" defaultRowHeight="21" customHeight="1"/>
  <cols>
    <col min="1" max="1" width="9" style="47"/>
    <col min="2" max="2" width="16.8173076923077" style="47" customWidth="1"/>
    <col min="3" max="3" width="9" style="48"/>
    <col min="4" max="5" width="9" style="47"/>
    <col min="6" max="6" width="15.3653846153846" style="47" customWidth="1"/>
    <col min="7" max="7" width="11.8173076923077" style="47" customWidth="1"/>
    <col min="8" max="8" width="15.1730769230769" style="47" customWidth="1"/>
    <col min="9" max="9" width="24.9038461538462" style="47" customWidth="1"/>
    <col min="10" max="10" width="39.4519230769231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81"/>
      <c r="I5" s="81"/>
      <c r="J5" s="81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82" t="s">
        <v>6</v>
      </c>
      <c r="G6" s="82"/>
      <c r="H6" s="82"/>
      <c r="I6" s="82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75">
        <f>32+35</f>
        <v>67</v>
      </c>
      <c r="G8" s="75">
        <f>39.6</f>
        <v>39.6</v>
      </c>
      <c r="H8" s="83">
        <f t="shared" ref="H8:H12" si="0">F8+G8</f>
        <v>106.6</v>
      </c>
      <c r="I8" s="87" t="s">
        <v>16</v>
      </c>
      <c r="J8" s="88" t="s">
        <v>17</v>
      </c>
    </row>
    <row r="9" customHeight="1" spans="1:10">
      <c r="A9" s="58"/>
      <c r="B9" s="59"/>
      <c r="C9" s="60"/>
      <c r="D9" s="58"/>
      <c r="E9" s="60"/>
      <c r="F9" s="75">
        <v>95.48</v>
      </c>
      <c r="G9" s="75">
        <v>0</v>
      </c>
      <c r="H9" s="75">
        <f t="shared" si="0"/>
        <v>95.48</v>
      </c>
      <c r="I9" s="87" t="s">
        <v>18</v>
      </c>
      <c r="J9" s="89"/>
    </row>
    <row r="10" customHeight="1" spans="1:10">
      <c r="A10" s="58"/>
      <c r="B10" s="59"/>
      <c r="C10" s="60"/>
      <c r="D10" s="58"/>
      <c r="E10" s="60"/>
      <c r="F10" s="75">
        <f>566+566</f>
        <v>1132</v>
      </c>
      <c r="G10" s="75">
        <v>0</v>
      </c>
      <c r="H10" s="83">
        <f>F10</f>
        <v>1132</v>
      </c>
      <c r="I10" s="87" t="s">
        <v>19</v>
      </c>
      <c r="J10" s="89"/>
    </row>
    <row r="11" customHeight="1" spans="1:10">
      <c r="A11" s="58"/>
      <c r="B11" s="59"/>
      <c r="C11" s="60"/>
      <c r="D11" s="58"/>
      <c r="E11" s="60"/>
      <c r="F11" s="75">
        <f>885+493</f>
        <v>1378</v>
      </c>
      <c r="G11" s="75">
        <v>0</v>
      </c>
      <c r="H11" s="83">
        <f>F11</f>
        <v>1378</v>
      </c>
      <c r="I11" s="73" t="s">
        <v>20</v>
      </c>
      <c r="J11" s="89"/>
    </row>
    <row r="12" s="46" customFormat="1" customHeight="1" spans="1:10">
      <c r="A12" s="61"/>
      <c r="B12" s="62"/>
      <c r="C12" s="63"/>
      <c r="D12" s="61"/>
      <c r="E12" s="63"/>
      <c r="F12" s="75">
        <f>52+43</f>
        <v>95</v>
      </c>
      <c r="G12" s="75">
        <v>0</v>
      </c>
      <c r="H12" s="75">
        <f t="shared" si="0"/>
        <v>95</v>
      </c>
      <c r="I12" s="90" t="s">
        <v>21</v>
      </c>
      <c r="J12" s="89"/>
    </row>
    <row r="13" s="46" customFormat="1" customHeight="1" spans="1:10">
      <c r="A13" s="64"/>
      <c r="B13" s="65" t="s">
        <v>22</v>
      </c>
      <c r="C13" s="66">
        <f>SUM(C8)</f>
        <v>0</v>
      </c>
      <c r="D13" s="66">
        <f>SUM(D8)</f>
        <v>0</v>
      </c>
      <c r="E13" s="66">
        <f>SUM(E8)</f>
        <v>0</v>
      </c>
      <c r="F13" s="66">
        <f>SUM(F8:F12)</f>
        <v>2767.48</v>
      </c>
      <c r="G13" s="66">
        <f>SUM(G8:G12)</f>
        <v>39.6</v>
      </c>
      <c r="H13" s="66">
        <f>SUM(H8:H12)</f>
        <v>2807.08</v>
      </c>
      <c r="I13" s="64" t="s">
        <v>23</v>
      </c>
      <c r="J13" s="91"/>
    </row>
    <row r="14" customHeight="1" spans="1:10">
      <c r="A14" s="67">
        <v>2</v>
      </c>
      <c r="B14" s="68" t="s">
        <v>24</v>
      </c>
      <c r="C14" s="69">
        <v>0</v>
      </c>
      <c r="D14" s="67"/>
      <c r="E14" s="69">
        <f>C14*D14</f>
        <v>0</v>
      </c>
      <c r="F14" s="75">
        <v>0</v>
      </c>
      <c r="G14" s="75">
        <v>0</v>
      </c>
      <c r="H14" s="75">
        <f>F14+G14</f>
        <v>0</v>
      </c>
      <c r="I14" s="73"/>
      <c r="J14" s="88" t="s">
        <v>25</v>
      </c>
    </row>
    <row r="15" customHeight="1" spans="1:10">
      <c r="A15" s="70"/>
      <c r="B15" s="71"/>
      <c r="C15" s="72"/>
      <c r="D15" s="70"/>
      <c r="E15" s="72"/>
      <c r="F15" s="75">
        <v>0</v>
      </c>
      <c r="G15" s="75">
        <v>0</v>
      </c>
      <c r="H15" s="75">
        <f t="shared" ref="H15" si="1">F15+G15</f>
        <v>0</v>
      </c>
      <c r="I15" s="73"/>
      <c r="J15" s="89"/>
    </row>
    <row r="16" s="46" customFormat="1" customHeight="1" spans="1:10">
      <c r="A16" s="64"/>
      <c r="B16" s="65" t="s">
        <v>26</v>
      </c>
      <c r="C16" s="66">
        <f>SUM(C14)</f>
        <v>0</v>
      </c>
      <c r="D16" s="66">
        <f>SUM(D14)</f>
        <v>0</v>
      </c>
      <c r="E16" s="66">
        <f>SUM(E14)</f>
        <v>0</v>
      </c>
      <c r="F16" s="66">
        <f>SUM(F14:F15)</f>
        <v>0</v>
      </c>
      <c r="G16" s="66">
        <f>SUM(G14:G15)</f>
        <v>0</v>
      </c>
      <c r="H16" s="66">
        <f>SUM(H14:H15)</f>
        <v>0</v>
      </c>
      <c r="I16" s="64"/>
      <c r="J16" s="91"/>
    </row>
    <row r="17" ht="39" customHeight="1" spans="1:10">
      <c r="A17" s="73">
        <v>3</v>
      </c>
      <c r="B17" s="74" t="s">
        <v>27</v>
      </c>
      <c r="C17" s="75">
        <v>0</v>
      </c>
      <c r="D17" s="73"/>
      <c r="E17" s="75">
        <f>C17*D17</f>
        <v>0</v>
      </c>
      <c r="F17" s="84">
        <v>146</v>
      </c>
      <c r="G17" s="75">
        <v>0</v>
      </c>
      <c r="H17" s="75">
        <f>F17+G17</f>
        <v>146</v>
      </c>
      <c r="I17" s="92" t="s">
        <v>28</v>
      </c>
      <c r="J17" s="93" t="s">
        <v>29</v>
      </c>
    </row>
    <row r="18" customHeight="1" spans="1:10">
      <c r="A18" s="73"/>
      <c r="B18" s="74"/>
      <c r="C18" s="75"/>
      <c r="D18" s="73"/>
      <c r="E18" s="75"/>
      <c r="F18" s="84">
        <v>32</v>
      </c>
      <c r="G18" s="75">
        <v>0</v>
      </c>
      <c r="H18" s="75">
        <f t="shared" ref="H18:H27" si="2">F18+G18</f>
        <v>32</v>
      </c>
      <c r="I18" s="92" t="s">
        <v>30</v>
      </c>
      <c r="J18" s="94"/>
    </row>
    <row r="19" customHeight="1" spans="1:10">
      <c r="A19" s="73"/>
      <c r="B19" s="74"/>
      <c r="C19" s="75"/>
      <c r="D19" s="73"/>
      <c r="E19" s="75"/>
      <c r="F19" s="84">
        <v>60</v>
      </c>
      <c r="G19" s="75">
        <v>0</v>
      </c>
      <c r="H19" s="75">
        <f t="shared" si="2"/>
        <v>60</v>
      </c>
      <c r="I19" s="92" t="s">
        <v>30</v>
      </c>
      <c r="J19" s="94"/>
    </row>
    <row r="20" customHeight="1" spans="1:10">
      <c r="A20" s="73"/>
      <c r="B20" s="74"/>
      <c r="C20" s="75"/>
      <c r="D20" s="73"/>
      <c r="E20" s="75"/>
      <c r="F20" s="84">
        <v>835</v>
      </c>
      <c r="G20" s="75">
        <v>0</v>
      </c>
      <c r="H20" s="75">
        <f t="shared" si="2"/>
        <v>835</v>
      </c>
      <c r="I20" s="92" t="s">
        <v>31</v>
      </c>
      <c r="J20" s="94"/>
    </row>
    <row r="21" customHeight="1" spans="1:10">
      <c r="A21" s="73"/>
      <c r="B21" s="74"/>
      <c r="C21" s="75"/>
      <c r="D21" s="73"/>
      <c r="E21" s="75"/>
      <c r="F21" s="84">
        <v>304</v>
      </c>
      <c r="G21" s="75">
        <v>0</v>
      </c>
      <c r="H21" s="75">
        <f t="shared" si="2"/>
        <v>304</v>
      </c>
      <c r="I21" s="92" t="s">
        <v>32</v>
      </c>
      <c r="J21" s="94"/>
    </row>
    <row r="22" customHeight="1" spans="1:10">
      <c r="A22" s="73"/>
      <c r="B22" s="74"/>
      <c r="C22" s="75"/>
      <c r="D22" s="73"/>
      <c r="E22" s="75"/>
      <c r="F22" s="84">
        <v>652.8</v>
      </c>
      <c r="G22" s="75">
        <v>0</v>
      </c>
      <c r="H22" s="75">
        <f t="shared" si="2"/>
        <v>652.8</v>
      </c>
      <c r="I22" s="92" t="s">
        <v>33</v>
      </c>
      <c r="J22" s="94"/>
    </row>
    <row r="23" customHeight="1" spans="1:10">
      <c r="A23" s="73"/>
      <c r="B23" s="74"/>
      <c r="C23" s="75"/>
      <c r="D23" s="73"/>
      <c r="E23" s="75"/>
      <c r="F23" s="84">
        <v>176</v>
      </c>
      <c r="G23" s="75">
        <v>0</v>
      </c>
      <c r="H23" s="75">
        <f t="shared" si="2"/>
        <v>176</v>
      </c>
      <c r="I23" s="92" t="s">
        <v>34</v>
      </c>
      <c r="J23" s="94"/>
    </row>
    <row r="24" customHeight="1" spans="1:10">
      <c r="A24" s="73"/>
      <c r="B24" s="74"/>
      <c r="C24" s="75"/>
      <c r="D24" s="73"/>
      <c r="E24" s="75"/>
      <c r="F24" s="84">
        <v>300</v>
      </c>
      <c r="G24" s="75">
        <v>0</v>
      </c>
      <c r="H24" s="75">
        <f t="shared" si="2"/>
        <v>300</v>
      </c>
      <c r="I24" s="92" t="s">
        <v>35</v>
      </c>
      <c r="J24" s="94"/>
    </row>
    <row r="25" customHeight="1" spans="1:10">
      <c r="A25" s="73"/>
      <c r="B25" s="74"/>
      <c r="C25" s="75"/>
      <c r="D25" s="73"/>
      <c r="E25" s="75"/>
      <c r="F25" s="84">
        <v>200</v>
      </c>
      <c r="G25" s="75">
        <v>0</v>
      </c>
      <c r="H25" s="75">
        <f t="shared" si="2"/>
        <v>200</v>
      </c>
      <c r="I25" s="92" t="s">
        <v>36</v>
      </c>
      <c r="J25" s="94"/>
    </row>
    <row r="26" customHeight="1" spans="1:10">
      <c r="A26" s="73"/>
      <c r="B26" s="74"/>
      <c r="C26" s="75"/>
      <c r="D26" s="73"/>
      <c r="E26" s="75"/>
      <c r="F26" s="84">
        <v>1440</v>
      </c>
      <c r="G26" s="75">
        <v>0</v>
      </c>
      <c r="H26" s="75">
        <f t="shared" si="2"/>
        <v>1440</v>
      </c>
      <c r="I26" s="92" t="s">
        <v>37</v>
      </c>
      <c r="J26" s="94"/>
    </row>
    <row r="27" customHeight="1" spans="1:10">
      <c r="A27" s="73"/>
      <c r="B27" s="74"/>
      <c r="C27" s="75"/>
      <c r="D27" s="73"/>
      <c r="E27" s="75"/>
      <c r="F27" s="85">
        <v>63</v>
      </c>
      <c r="G27" s="75">
        <v>0</v>
      </c>
      <c r="H27" s="75">
        <f t="shared" si="2"/>
        <v>63</v>
      </c>
      <c r="I27" s="95" t="s">
        <v>38</v>
      </c>
      <c r="J27" s="94"/>
    </row>
    <row r="28" customHeight="1" spans="1:10">
      <c r="A28" s="73"/>
      <c r="B28" s="74"/>
      <c r="C28" s="75"/>
      <c r="D28" s="73"/>
      <c r="E28" s="75"/>
      <c r="F28" s="75">
        <v>0</v>
      </c>
      <c r="G28" s="75">
        <v>0</v>
      </c>
      <c r="H28" s="75">
        <f>F28+G28</f>
        <v>0</v>
      </c>
      <c r="I28" s="73"/>
      <c r="J28" s="94"/>
    </row>
    <row r="29" s="46" customFormat="1" customHeight="1" spans="1:10">
      <c r="A29" s="64"/>
      <c r="B29" s="65" t="s">
        <v>39</v>
      </c>
      <c r="C29" s="66">
        <f>SUM(C17)</f>
        <v>0</v>
      </c>
      <c r="D29" s="66">
        <f t="shared" ref="D29:E29" si="3">SUM(D17)</f>
        <v>0</v>
      </c>
      <c r="E29" s="66">
        <f t="shared" si="3"/>
        <v>0</v>
      </c>
      <c r="F29" s="66">
        <f>SUM(F17:F28)</f>
        <v>4208.8</v>
      </c>
      <c r="G29" s="66">
        <f>SUM(G17:G28)</f>
        <v>0</v>
      </c>
      <c r="H29" s="66">
        <f>SUM(H17:H28)</f>
        <v>4208.8</v>
      </c>
      <c r="I29" s="64"/>
      <c r="J29" s="96"/>
    </row>
    <row r="30" customHeight="1" spans="1:10">
      <c r="A30" s="73">
        <v>4</v>
      </c>
      <c r="B30" s="74" t="s">
        <v>40</v>
      </c>
      <c r="C30" s="75">
        <v>0</v>
      </c>
      <c r="D30" s="73"/>
      <c r="E30" s="75">
        <f>C30*D30</f>
        <v>0</v>
      </c>
      <c r="F30" s="75">
        <v>0</v>
      </c>
      <c r="G30" s="75">
        <v>0</v>
      </c>
      <c r="H30" s="75">
        <f>F30+G30</f>
        <v>0</v>
      </c>
      <c r="I30" s="87"/>
      <c r="J30" s="93" t="s">
        <v>41</v>
      </c>
    </row>
    <row r="31" customHeight="1" spans="1:10">
      <c r="A31" s="73"/>
      <c r="B31" s="74"/>
      <c r="C31" s="75"/>
      <c r="D31" s="73"/>
      <c r="E31" s="75"/>
      <c r="F31" s="75">
        <v>0</v>
      </c>
      <c r="G31" s="75">
        <v>0</v>
      </c>
      <c r="H31" s="75">
        <f>F31+G31</f>
        <v>0</v>
      </c>
      <c r="I31" s="87"/>
      <c r="J31" s="94"/>
    </row>
    <row r="32" s="46" customFormat="1" customHeight="1" spans="1:10">
      <c r="A32" s="64"/>
      <c r="B32" s="65" t="s">
        <v>42</v>
      </c>
      <c r="C32" s="66">
        <f>SUM(C30)</f>
        <v>0</v>
      </c>
      <c r="D32" s="66">
        <f t="shared" ref="D32:E32" si="4">SUM(D30)</f>
        <v>0</v>
      </c>
      <c r="E32" s="66">
        <f t="shared" si="4"/>
        <v>0</v>
      </c>
      <c r="F32" s="66">
        <f>SUM(F30:F31)</f>
        <v>0</v>
      </c>
      <c r="G32" s="66">
        <f>SUM(G30:G31)</f>
        <v>0</v>
      </c>
      <c r="H32" s="66">
        <f>SUM(H30:H31)</f>
        <v>0</v>
      </c>
      <c r="I32" s="64"/>
      <c r="J32" s="96"/>
    </row>
    <row r="33" customHeight="1" spans="1:10">
      <c r="A33" s="76">
        <v>5</v>
      </c>
      <c r="B33" s="56" t="s">
        <v>43</v>
      </c>
      <c r="C33" s="57">
        <v>0</v>
      </c>
      <c r="D33" s="55"/>
      <c r="E33" s="57">
        <f>C33*D33</f>
        <v>0</v>
      </c>
      <c r="F33" s="75">
        <v>556.4</v>
      </c>
      <c r="G33" s="75">
        <v>0</v>
      </c>
      <c r="H33" s="75">
        <f t="shared" ref="H33:H44" si="5">F33+G33</f>
        <v>556.4</v>
      </c>
      <c r="I33" s="97" t="s">
        <v>44</v>
      </c>
      <c r="J33" s="88"/>
    </row>
    <row r="34" customHeight="1" spans="1:10">
      <c r="A34" s="77"/>
      <c r="B34" s="59"/>
      <c r="C34" s="60"/>
      <c r="D34" s="58"/>
      <c r="E34" s="60"/>
      <c r="F34" s="86">
        <v>538.43</v>
      </c>
      <c r="G34" s="75">
        <v>0</v>
      </c>
      <c r="H34" s="75">
        <f t="shared" si="5"/>
        <v>538.43</v>
      </c>
      <c r="I34" s="97" t="s">
        <v>45</v>
      </c>
      <c r="J34" s="89"/>
    </row>
    <row r="35" customHeight="1" spans="1:10">
      <c r="A35" s="77"/>
      <c r="B35" s="59"/>
      <c r="C35" s="60"/>
      <c r="D35" s="58"/>
      <c r="E35" s="60"/>
      <c r="F35" s="75">
        <v>552</v>
      </c>
      <c r="G35" s="75">
        <v>0</v>
      </c>
      <c r="H35" s="75">
        <f t="shared" si="5"/>
        <v>552</v>
      </c>
      <c r="I35" s="97" t="s">
        <v>46</v>
      </c>
      <c r="J35" s="89"/>
    </row>
    <row r="36" customHeight="1" spans="1:10">
      <c r="A36" s="77"/>
      <c r="B36" s="59"/>
      <c r="C36" s="60"/>
      <c r="D36" s="58"/>
      <c r="E36" s="60"/>
      <c r="F36" s="75">
        <v>68.76</v>
      </c>
      <c r="G36" s="75">
        <v>0</v>
      </c>
      <c r="H36" s="75">
        <f t="shared" si="5"/>
        <v>68.76</v>
      </c>
      <c r="I36" s="97" t="s">
        <v>47</v>
      </c>
      <c r="J36" s="89"/>
    </row>
    <row r="37" customHeight="1" spans="1:10">
      <c r="A37" s="77"/>
      <c r="B37" s="59"/>
      <c r="C37" s="60"/>
      <c r="D37" s="58"/>
      <c r="E37" s="60"/>
      <c r="F37" s="75">
        <v>870</v>
      </c>
      <c r="G37" s="75">
        <v>0</v>
      </c>
      <c r="H37" s="75">
        <f t="shared" si="5"/>
        <v>870</v>
      </c>
      <c r="I37" s="97" t="s">
        <v>48</v>
      </c>
      <c r="J37" s="89"/>
    </row>
    <row r="38" customHeight="1" spans="1:10">
      <c r="A38" s="77"/>
      <c r="B38" s="59"/>
      <c r="C38" s="60"/>
      <c r="D38" s="58"/>
      <c r="E38" s="60"/>
      <c r="F38" s="75">
        <v>504</v>
      </c>
      <c r="G38" s="75">
        <v>0</v>
      </c>
      <c r="H38" s="75">
        <f t="shared" si="5"/>
        <v>504</v>
      </c>
      <c r="I38" s="97" t="s">
        <v>49</v>
      </c>
      <c r="J38" s="89"/>
    </row>
    <row r="39" customHeight="1" spans="1:10">
      <c r="A39" s="77"/>
      <c r="B39" s="59"/>
      <c r="C39" s="60"/>
      <c r="D39" s="58"/>
      <c r="E39" s="60"/>
      <c r="F39" s="75">
        <v>618.97</v>
      </c>
      <c r="G39" s="75">
        <v>0</v>
      </c>
      <c r="H39" s="75">
        <f t="shared" si="5"/>
        <v>618.97</v>
      </c>
      <c r="I39" s="97" t="s">
        <v>50</v>
      </c>
      <c r="J39" s="89"/>
    </row>
    <row r="40" customHeight="1" spans="1:10">
      <c r="A40" s="77"/>
      <c r="B40" s="59"/>
      <c r="C40" s="60"/>
      <c r="D40" s="58"/>
      <c r="E40" s="60"/>
      <c r="F40" s="75">
        <v>1018.66</v>
      </c>
      <c r="G40" s="75">
        <v>0</v>
      </c>
      <c r="H40" s="75">
        <f t="shared" si="5"/>
        <v>1018.66</v>
      </c>
      <c r="I40" s="97" t="s">
        <v>51</v>
      </c>
      <c r="J40" s="89"/>
    </row>
    <row r="41" customHeight="1" spans="1:10">
      <c r="A41" s="77"/>
      <c r="B41" s="59"/>
      <c r="C41" s="60"/>
      <c r="D41" s="58"/>
      <c r="E41" s="60"/>
      <c r="F41" s="75">
        <v>61.9</v>
      </c>
      <c r="G41" s="75">
        <v>0</v>
      </c>
      <c r="H41" s="75">
        <f t="shared" si="5"/>
        <v>61.9</v>
      </c>
      <c r="I41" s="97" t="s">
        <v>52</v>
      </c>
      <c r="J41" s="89"/>
    </row>
    <row r="42" customHeight="1" spans="1:10">
      <c r="A42" s="77"/>
      <c r="B42" s="59"/>
      <c r="C42" s="60"/>
      <c r="D42" s="58"/>
      <c r="E42" s="60"/>
      <c r="F42" s="75">
        <v>209.3</v>
      </c>
      <c r="G42" s="75">
        <v>0</v>
      </c>
      <c r="H42" s="75">
        <f t="shared" si="5"/>
        <v>209.3</v>
      </c>
      <c r="I42" s="97" t="s">
        <v>53</v>
      </c>
      <c r="J42" s="89"/>
    </row>
    <row r="43" customHeight="1" spans="1:10">
      <c r="A43" s="77"/>
      <c r="B43" s="59"/>
      <c r="C43" s="60"/>
      <c r="D43" s="58"/>
      <c r="E43" s="60"/>
      <c r="F43" s="75">
        <v>34.78</v>
      </c>
      <c r="G43" s="75">
        <v>0</v>
      </c>
      <c r="H43" s="75">
        <f t="shared" si="5"/>
        <v>34.78</v>
      </c>
      <c r="I43" s="97" t="s">
        <v>54</v>
      </c>
      <c r="J43" s="89"/>
    </row>
    <row r="44" customHeight="1" spans="1:10">
      <c r="A44" s="77"/>
      <c r="B44" s="59"/>
      <c r="C44" s="60"/>
      <c r="D44" s="58"/>
      <c r="E44" s="60"/>
      <c r="F44" s="75">
        <f>213.75</f>
        <v>213.75</v>
      </c>
      <c r="G44" s="75">
        <v>0</v>
      </c>
      <c r="H44" s="75">
        <f t="shared" si="5"/>
        <v>213.75</v>
      </c>
      <c r="I44" s="97" t="s">
        <v>55</v>
      </c>
      <c r="J44" s="89"/>
    </row>
    <row r="45" customHeight="1" spans="1:10">
      <c r="A45" s="77"/>
      <c r="B45" s="59"/>
      <c r="C45" s="60"/>
      <c r="D45" s="58"/>
      <c r="E45" s="60"/>
      <c r="F45" s="75">
        <v>358.4</v>
      </c>
      <c r="G45" s="75">
        <v>0</v>
      </c>
      <c r="H45" s="75">
        <f t="shared" ref="H45:H78" si="6">F45+G45</f>
        <v>358.4</v>
      </c>
      <c r="I45" s="97" t="s">
        <v>56</v>
      </c>
      <c r="J45" s="89"/>
    </row>
    <row r="46" customHeight="1" spans="1:10">
      <c r="A46" s="77"/>
      <c r="B46" s="59"/>
      <c r="C46" s="60"/>
      <c r="D46" s="58"/>
      <c r="E46" s="60"/>
      <c r="F46" s="75">
        <v>505.5</v>
      </c>
      <c r="G46" s="75">
        <v>0</v>
      </c>
      <c r="H46" s="75">
        <f t="shared" si="6"/>
        <v>505.5</v>
      </c>
      <c r="I46" s="97" t="s">
        <v>57</v>
      </c>
      <c r="J46" s="89"/>
    </row>
    <row r="47" customHeight="1" spans="1:10">
      <c r="A47" s="77"/>
      <c r="B47" s="59"/>
      <c r="C47" s="60"/>
      <c r="D47" s="58"/>
      <c r="E47" s="60"/>
      <c r="F47" s="75">
        <v>240.4</v>
      </c>
      <c r="G47" s="75">
        <v>0</v>
      </c>
      <c r="H47" s="75">
        <f t="shared" si="6"/>
        <v>240.4</v>
      </c>
      <c r="I47" s="97" t="s">
        <v>58</v>
      </c>
      <c r="J47" s="89"/>
    </row>
    <row r="48" customHeight="1" spans="1:10">
      <c r="A48" s="77"/>
      <c r="B48" s="59"/>
      <c r="C48" s="60"/>
      <c r="D48" s="58"/>
      <c r="E48" s="60"/>
      <c r="F48" s="75">
        <v>264</v>
      </c>
      <c r="G48" s="75">
        <v>0</v>
      </c>
      <c r="H48" s="75">
        <f t="shared" si="6"/>
        <v>264</v>
      </c>
      <c r="I48" s="97" t="s">
        <v>59</v>
      </c>
      <c r="J48" s="89"/>
    </row>
    <row r="49" customHeight="1" spans="1:10">
      <c r="A49" s="77"/>
      <c r="B49" s="59"/>
      <c r="C49" s="60"/>
      <c r="D49" s="58"/>
      <c r="E49" s="60"/>
      <c r="F49" s="75">
        <v>1324.6</v>
      </c>
      <c r="G49" s="75">
        <v>0</v>
      </c>
      <c r="H49" s="75">
        <f t="shared" si="6"/>
        <v>1324.6</v>
      </c>
      <c r="I49" s="97" t="s">
        <v>60</v>
      </c>
      <c r="J49" s="89"/>
    </row>
    <row r="50" customHeight="1" spans="1:10">
      <c r="A50" s="77"/>
      <c r="B50" s="59"/>
      <c r="C50" s="60"/>
      <c r="D50" s="58"/>
      <c r="E50" s="60"/>
      <c r="F50" s="75">
        <v>54.9</v>
      </c>
      <c r="G50" s="75">
        <v>0</v>
      </c>
      <c r="H50" s="75">
        <f t="shared" si="6"/>
        <v>54.9</v>
      </c>
      <c r="I50" s="97" t="s">
        <v>61</v>
      </c>
      <c r="J50" s="89"/>
    </row>
    <row r="51" customHeight="1" spans="1:10">
      <c r="A51" s="77"/>
      <c r="B51" s="59"/>
      <c r="C51" s="60"/>
      <c r="D51" s="58"/>
      <c r="E51" s="60"/>
      <c r="F51" s="75">
        <v>60.8</v>
      </c>
      <c r="G51" s="75">
        <v>0</v>
      </c>
      <c r="H51" s="75">
        <f t="shared" si="6"/>
        <v>60.8</v>
      </c>
      <c r="I51" s="97" t="s">
        <v>62</v>
      </c>
      <c r="J51" s="89"/>
    </row>
    <row r="52" customHeight="1" spans="1:10">
      <c r="A52" s="77"/>
      <c r="B52" s="59"/>
      <c r="C52" s="60"/>
      <c r="D52" s="58"/>
      <c r="E52" s="60"/>
      <c r="F52" s="75">
        <v>40.9</v>
      </c>
      <c r="G52" s="75">
        <v>0</v>
      </c>
      <c r="H52" s="75">
        <f t="shared" si="6"/>
        <v>40.9</v>
      </c>
      <c r="I52" s="97" t="s">
        <v>63</v>
      </c>
      <c r="J52" s="89"/>
    </row>
    <row r="53" customHeight="1" spans="1:10">
      <c r="A53" s="77"/>
      <c r="B53" s="59"/>
      <c r="C53" s="60"/>
      <c r="D53" s="58"/>
      <c r="E53" s="60"/>
      <c r="F53" s="75">
        <v>150</v>
      </c>
      <c r="G53" s="75">
        <v>0</v>
      </c>
      <c r="H53" s="75">
        <f t="shared" si="6"/>
        <v>150</v>
      </c>
      <c r="I53" s="97" t="s">
        <v>64</v>
      </c>
      <c r="J53" s="89"/>
    </row>
    <row r="54" customHeight="1" spans="1:10">
      <c r="A54" s="77"/>
      <c r="B54" s="59"/>
      <c r="C54" s="60"/>
      <c r="D54" s="58"/>
      <c r="E54" s="60"/>
      <c r="F54" s="75">
        <v>120.7</v>
      </c>
      <c r="G54" s="75">
        <v>0</v>
      </c>
      <c r="H54" s="75">
        <f t="shared" si="6"/>
        <v>120.7</v>
      </c>
      <c r="I54" s="97" t="s">
        <v>58</v>
      </c>
      <c r="J54" s="89"/>
    </row>
    <row r="55" customHeight="1" spans="1:10">
      <c r="A55" s="77"/>
      <c r="B55" s="59"/>
      <c r="C55" s="60"/>
      <c r="D55" s="58"/>
      <c r="E55" s="60"/>
      <c r="F55" s="75">
        <v>390.4</v>
      </c>
      <c r="G55" s="75">
        <v>0</v>
      </c>
      <c r="H55" s="75">
        <f t="shared" si="6"/>
        <v>390.4</v>
      </c>
      <c r="I55" s="97" t="s">
        <v>58</v>
      </c>
      <c r="J55" s="89"/>
    </row>
    <row r="56" customHeight="1" spans="1:10">
      <c r="A56" s="77"/>
      <c r="B56" s="59"/>
      <c r="C56" s="60"/>
      <c r="D56" s="58"/>
      <c r="E56" s="60"/>
      <c r="F56" s="75">
        <v>240.5</v>
      </c>
      <c r="G56" s="75">
        <v>0</v>
      </c>
      <c r="H56" s="75">
        <f t="shared" si="6"/>
        <v>240.5</v>
      </c>
      <c r="I56" s="97" t="s">
        <v>58</v>
      </c>
      <c r="J56" s="89"/>
    </row>
    <row r="57" s="46" customFormat="1" customHeight="1" spans="1:10">
      <c r="A57" s="78"/>
      <c r="B57" s="59"/>
      <c r="C57" s="79"/>
      <c r="D57" s="80"/>
      <c r="E57" s="79"/>
      <c r="F57" s="75">
        <v>70.6</v>
      </c>
      <c r="G57" s="75">
        <v>0</v>
      </c>
      <c r="H57" s="75">
        <f t="shared" si="6"/>
        <v>70.6</v>
      </c>
      <c r="I57" s="87" t="s">
        <v>65</v>
      </c>
      <c r="J57" s="89"/>
    </row>
    <row r="58" s="46" customFormat="1" customHeight="1" spans="1:10">
      <c r="A58" s="78"/>
      <c r="B58" s="59"/>
      <c r="C58" s="79"/>
      <c r="D58" s="80"/>
      <c r="E58" s="79"/>
      <c r="F58" s="75">
        <v>0</v>
      </c>
      <c r="G58" s="75">
        <f>26</f>
        <v>26</v>
      </c>
      <c r="H58" s="75">
        <f t="shared" si="6"/>
        <v>26</v>
      </c>
      <c r="I58" s="87" t="s">
        <v>66</v>
      </c>
      <c r="J58" s="89"/>
    </row>
    <row r="59" s="46" customFormat="1" customHeight="1" spans="1:10">
      <c r="A59" s="78"/>
      <c r="B59" s="59"/>
      <c r="C59" s="79"/>
      <c r="D59" s="80"/>
      <c r="E59" s="79"/>
      <c r="F59" s="75">
        <f>1121</f>
        <v>1121</v>
      </c>
      <c r="G59" s="75">
        <v>0</v>
      </c>
      <c r="H59" s="75">
        <f t="shared" si="6"/>
        <v>1121</v>
      </c>
      <c r="I59" s="87" t="s">
        <v>67</v>
      </c>
      <c r="J59" s="89"/>
    </row>
    <row r="60" s="46" customFormat="1" customHeight="1" spans="1:10">
      <c r="A60" s="78"/>
      <c r="B60" s="59"/>
      <c r="C60" s="79"/>
      <c r="D60" s="80"/>
      <c r="E60" s="79"/>
      <c r="F60" s="75">
        <f>56.6</f>
        <v>56.6</v>
      </c>
      <c r="G60" s="75">
        <v>0</v>
      </c>
      <c r="H60" s="75">
        <f t="shared" si="6"/>
        <v>56.6</v>
      </c>
      <c r="I60" s="87" t="s">
        <v>68</v>
      </c>
      <c r="J60" s="89"/>
    </row>
    <row r="61" s="46" customFormat="1" customHeight="1" spans="1:10">
      <c r="A61" s="78"/>
      <c r="B61" s="59"/>
      <c r="C61" s="79"/>
      <c r="D61" s="80"/>
      <c r="E61" s="79"/>
      <c r="F61" s="75">
        <f>49.02</f>
        <v>49.02</v>
      </c>
      <c r="G61" s="75">
        <v>0</v>
      </c>
      <c r="H61" s="75">
        <f t="shared" si="6"/>
        <v>49.02</v>
      </c>
      <c r="I61" s="87" t="s">
        <v>69</v>
      </c>
      <c r="J61" s="89"/>
    </row>
    <row r="62" s="46" customFormat="1" customHeight="1" spans="1:10">
      <c r="A62" s="78"/>
      <c r="B62" s="59"/>
      <c r="C62" s="79"/>
      <c r="D62" s="80"/>
      <c r="E62" s="79"/>
      <c r="F62" s="75">
        <f>24.51</f>
        <v>24.51</v>
      </c>
      <c r="G62" s="75">
        <v>0</v>
      </c>
      <c r="H62" s="75">
        <f t="shared" si="6"/>
        <v>24.51</v>
      </c>
      <c r="I62" s="87" t="s">
        <v>69</v>
      </c>
      <c r="J62" s="89"/>
    </row>
    <row r="63" s="46" customFormat="1" customHeight="1" spans="1:10">
      <c r="A63" s="78"/>
      <c r="B63" s="59"/>
      <c r="C63" s="79"/>
      <c r="D63" s="80"/>
      <c r="E63" s="79"/>
      <c r="F63" s="75">
        <f>284.03</f>
        <v>284.03</v>
      </c>
      <c r="G63" s="75">
        <v>0</v>
      </c>
      <c r="H63" s="75">
        <f t="shared" si="6"/>
        <v>284.03</v>
      </c>
      <c r="I63" s="87" t="s">
        <v>70</v>
      </c>
      <c r="J63" s="89"/>
    </row>
    <row r="64" s="46" customFormat="1" customHeight="1" spans="1:10">
      <c r="A64" s="78"/>
      <c r="B64" s="59"/>
      <c r="C64" s="79"/>
      <c r="D64" s="80"/>
      <c r="E64" s="79"/>
      <c r="F64" s="75">
        <f>93.45</f>
        <v>93.45</v>
      </c>
      <c r="G64" s="75">
        <v>0</v>
      </c>
      <c r="H64" s="75">
        <f t="shared" si="6"/>
        <v>93.45</v>
      </c>
      <c r="I64" s="87" t="s">
        <v>71</v>
      </c>
      <c r="J64" s="89"/>
    </row>
    <row r="65" s="46" customFormat="1" customHeight="1" spans="1:10">
      <c r="A65" s="78"/>
      <c r="B65" s="59"/>
      <c r="C65" s="79"/>
      <c r="D65" s="80"/>
      <c r="E65" s="79"/>
      <c r="F65" s="75">
        <f>353.97</f>
        <v>353.97</v>
      </c>
      <c r="G65" s="75">
        <v>0</v>
      </c>
      <c r="H65" s="75">
        <f t="shared" si="6"/>
        <v>353.97</v>
      </c>
      <c r="I65" s="87" t="s">
        <v>72</v>
      </c>
      <c r="J65" s="89"/>
    </row>
    <row r="66" s="46" customFormat="1" customHeight="1" spans="1:10">
      <c r="A66" s="78"/>
      <c r="B66" s="59"/>
      <c r="C66" s="79"/>
      <c r="D66" s="80"/>
      <c r="E66" s="79"/>
      <c r="F66" s="75">
        <f>158.6</f>
        <v>158.6</v>
      </c>
      <c r="G66" s="75">
        <v>0</v>
      </c>
      <c r="H66" s="75">
        <f t="shared" si="6"/>
        <v>158.6</v>
      </c>
      <c r="I66" s="87" t="s">
        <v>73</v>
      </c>
      <c r="J66" s="89"/>
    </row>
    <row r="67" s="46" customFormat="1" customHeight="1" spans="1:10">
      <c r="A67" s="78"/>
      <c r="B67" s="59"/>
      <c r="C67" s="79"/>
      <c r="D67" s="80"/>
      <c r="E67" s="79"/>
      <c r="F67" s="75">
        <f>442.47</f>
        <v>442.47</v>
      </c>
      <c r="G67" s="75">
        <v>0</v>
      </c>
      <c r="H67" s="75">
        <f t="shared" si="6"/>
        <v>442.47</v>
      </c>
      <c r="I67" s="87" t="s">
        <v>70</v>
      </c>
      <c r="J67" s="89"/>
    </row>
    <row r="68" s="46" customFormat="1" customHeight="1" spans="1:10">
      <c r="A68" s="78"/>
      <c r="B68" s="59"/>
      <c r="C68" s="79"/>
      <c r="D68" s="80"/>
      <c r="E68" s="79"/>
      <c r="F68" s="75">
        <f>247.62</f>
        <v>247.62</v>
      </c>
      <c r="G68" s="75">
        <v>0</v>
      </c>
      <c r="H68" s="75">
        <f t="shared" si="6"/>
        <v>247.62</v>
      </c>
      <c r="I68" s="87" t="s">
        <v>44</v>
      </c>
      <c r="J68" s="89"/>
    </row>
    <row r="69" s="46" customFormat="1" customHeight="1" spans="1:10">
      <c r="A69" s="78"/>
      <c r="B69" s="59"/>
      <c r="C69" s="79"/>
      <c r="D69" s="80"/>
      <c r="E69" s="79"/>
      <c r="F69" s="75">
        <f>176.85</f>
        <v>176.85</v>
      </c>
      <c r="G69" s="75">
        <v>0</v>
      </c>
      <c r="H69" s="75">
        <f t="shared" si="6"/>
        <v>176.85</v>
      </c>
      <c r="I69" s="87" t="s">
        <v>70</v>
      </c>
      <c r="J69" s="89"/>
    </row>
    <row r="70" s="46" customFormat="1" customHeight="1" spans="1:10">
      <c r="A70" s="78"/>
      <c r="B70" s="59"/>
      <c r="C70" s="79"/>
      <c r="D70" s="80"/>
      <c r="E70" s="79"/>
      <c r="F70" s="75">
        <v>0</v>
      </c>
      <c r="G70" s="75">
        <f>699</f>
        <v>699</v>
      </c>
      <c r="H70" s="75">
        <f t="shared" si="6"/>
        <v>699</v>
      </c>
      <c r="I70" s="87" t="s">
        <v>74</v>
      </c>
      <c r="J70" s="89"/>
    </row>
    <row r="71" s="46" customFormat="1" customHeight="1" spans="1:10">
      <c r="A71" s="78"/>
      <c r="B71" s="59"/>
      <c r="C71" s="79"/>
      <c r="D71" s="80"/>
      <c r="E71" s="79"/>
      <c r="F71" s="75">
        <f>1100</f>
        <v>1100</v>
      </c>
      <c r="G71" s="75">
        <v>0</v>
      </c>
      <c r="H71" s="75">
        <f t="shared" si="6"/>
        <v>1100</v>
      </c>
      <c r="I71" s="87" t="s">
        <v>75</v>
      </c>
      <c r="J71" s="89"/>
    </row>
    <row r="72" s="46" customFormat="1" customHeight="1" spans="1:10">
      <c r="A72" s="78"/>
      <c r="B72" s="59"/>
      <c r="C72" s="79"/>
      <c r="D72" s="80"/>
      <c r="E72" s="79"/>
      <c r="F72" s="75">
        <f>65.4</f>
        <v>65.4</v>
      </c>
      <c r="G72" s="75">
        <v>0</v>
      </c>
      <c r="H72" s="75">
        <f t="shared" si="6"/>
        <v>65.4</v>
      </c>
      <c r="I72" s="87" t="s">
        <v>76</v>
      </c>
      <c r="J72" s="89"/>
    </row>
    <row r="73" s="46" customFormat="1" customHeight="1" spans="1:10">
      <c r="A73" s="78"/>
      <c r="B73" s="59"/>
      <c r="C73" s="79"/>
      <c r="D73" s="80"/>
      <c r="E73" s="79"/>
      <c r="F73" s="75">
        <f>53.9</f>
        <v>53.9</v>
      </c>
      <c r="G73" s="75">
        <v>0</v>
      </c>
      <c r="H73" s="75">
        <f t="shared" si="6"/>
        <v>53.9</v>
      </c>
      <c r="I73" s="87" t="s">
        <v>77</v>
      </c>
      <c r="J73" s="89"/>
    </row>
    <row r="74" s="46" customFormat="1" customHeight="1" spans="1:10">
      <c r="A74" s="78"/>
      <c r="B74" s="59"/>
      <c r="C74" s="79"/>
      <c r="D74" s="80"/>
      <c r="E74" s="79"/>
      <c r="F74" s="105">
        <v>68</v>
      </c>
      <c r="G74" s="75">
        <v>0</v>
      </c>
      <c r="H74" s="75">
        <f t="shared" si="6"/>
        <v>68</v>
      </c>
      <c r="I74" s="92" t="s">
        <v>78</v>
      </c>
      <c r="J74" s="89"/>
    </row>
    <row r="75" s="46" customFormat="1" customHeight="1" spans="1:10">
      <c r="A75" s="78"/>
      <c r="B75" s="59"/>
      <c r="C75" s="79"/>
      <c r="D75" s="80"/>
      <c r="E75" s="79"/>
      <c r="F75" s="105">
        <v>102</v>
      </c>
      <c r="G75" s="75">
        <v>0</v>
      </c>
      <c r="H75" s="75">
        <f t="shared" si="6"/>
        <v>102</v>
      </c>
      <c r="I75" s="92" t="s">
        <v>79</v>
      </c>
      <c r="J75" s="89"/>
    </row>
    <row r="76" s="46" customFormat="1" customHeight="1" spans="1:10">
      <c r="A76" s="78"/>
      <c r="B76" s="59"/>
      <c r="C76" s="79"/>
      <c r="D76" s="80"/>
      <c r="E76" s="79"/>
      <c r="F76" s="105">
        <v>131</v>
      </c>
      <c r="G76" s="75">
        <v>0</v>
      </c>
      <c r="H76" s="75">
        <f t="shared" ref="H76:H88" si="7">F76+G76</f>
        <v>131</v>
      </c>
      <c r="I76" s="92" t="s">
        <v>80</v>
      </c>
      <c r="J76" s="89"/>
    </row>
    <row r="77" s="46" customFormat="1" customHeight="1" spans="1:10">
      <c r="A77" s="78"/>
      <c r="B77" s="59"/>
      <c r="C77" s="79"/>
      <c r="D77" s="80"/>
      <c r="E77" s="79"/>
      <c r="F77" s="105">
        <v>300</v>
      </c>
      <c r="G77" s="75">
        <v>0</v>
      </c>
      <c r="H77" s="75">
        <f t="shared" si="7"/>
        <v>300</v>
      </c>
      <c r="I77" s="92" t="s">
        <v>81</v>
      </c>
      <c r="J77" s="89"/>
    </row>
    <row r="78" s="46" customFormat="1" customHeight="1" spans="1:10">
      <c r="A78" s="78"/>
      <c r="B78" s="59"/>
      <c r="C78" s="79"/>
      <c r="D78" s="80"/>
      <c r="E78" s="79"/>
      <c r="F78" s="105">
        <v>79.6</v>
      </c>
      <c r="G78" s="75">
        <v>0</v>
      </c>
      <c r="H78" s="75">
        <f t="shared" si="7"/>
        <v>79.6</v>
      </c>
      <c r="I78" s="92" t="s">
        <v>82</v>
      </c>
      <c r="J78" s="89"/>
    </row>
    <row r="79" s="46" customFormat="1" customHeight="1" spans="1:10">
      <c r="A79" s="78"/>
      <c r="B79" s="59"/>
      <c r="C79" s="79"/>
      <c r="D79" s="80"/>
      <c r="E79" s="79"/>
      <c r="F79" s="105">
        <v>112.74</v>
      </c>
      <c r="G79" s="75">
        <v>0</v>
      </c>
      <c r="H79" s="75">
        <f t="shared" si="7"/>
        <v>112.74</v>
      </c>
      <c r="I79" s="92" t="s">
        <v>83</v>
      </c>
      <c r="J79" s="89"/>
    </row>
    <row r="80" s="46" customFormat="1" customHeight="1" spans="1:10">
      <c r="A80" s="78"/>
      <c r="B80" s="59"/>
      <c r="C80" s="79"/>
      <c r="D80" s="80"/>
      <c r="E80" s="79"/>
      <c r="F80" s="105">
        <v>66</v>
      </c>
      <c r="G80" s="75">
        <v>0</v>
      </c>
      <c r="H80" s="75">
        <f t="shared" si="7"/>
        <v>66</v>
      </c>
      <c r="I80" s="92" t="s">
        <v>84</v>
      </c>
      <c r="J80" s="89"/>
    </row>
    <row r="81" s="46" customFormat="1" customHeight="1" spans="1:10">
      <c r="A81" s="78"/>
      <c r="B81" s="59"/>
      <c r="C81" s="79"/>
      <c r="D81" s="80"/>
      <c r="E81" s="79"/>
      <c r="F81" s="95">
        <v>47.7</v>
      </c>
      <c r="G81" s="75">
        <v>0</v>
      </c>
      <c r="H81" s="75">
        <f t="shared" si="7"/>
        <v>47.7</v>
      </c>
      <c r="I81" s="95" t="s">
        <v>85</v>
      </c>
      <c r="J81" s="89"/>
    </row>
    <row r="82" s="46" customFormat="1" customHeight="1" spans="1:10">
      <c r="A82" s="78"/>
      <c r="B82" s="59"/>
      <c r="C82" s="79"/>
      <c r="D82" s="80"/>
      <c r="E82" s="79"/>
      <c r="F82" s="95">
        <v>76.23</v>
      </c>
      <c r="G82" s="75">
        <v>0</v>
      </c>
      <c r="H82" s="75">
        <f t="shared" si="7"/>
        <v>76.23</v>
      </c>
      <c r="I82" s="95" t="s">
        <v>86</v>
      </c>
      <c r="J82" s="89"/>
    </row>
    <row r="83" s="46" customFormat="1" customHeight="1" spans="1:10">
      <c r="A83" s="78"/>
      <c r="B83" s="59"/>
      <c r="C83" s="79"/>
      <c r="D83" s="80"/>
      <c r="E83" s="79"/>
      <c r="F83" s="95">
        <v>117.5</v>
      </c>
      <c r="G83" s="75">
        <v>0</v>
      </c>
      <c r="H83" s="75">
        <f t="shared" si="7"/>
        <v>117.5</v>
      </c>
      <c r="I83" s="95" t="s">
        <v>87</v>
      </c>
      <c r="J83" s="89"/>
    </row>
    <row r="84" s="46" customFormat="1" customHeight="1" spans="1:10">
      <c r="A84" s="78"/>
      <c r="B84" s="59"/>
      <c r="C84" s="79"/>
      <c r="D84" s="80"/>
      <c r="E84" s="79"/>
      <c r="F84" s="95">
        <v>262.5</v>
      </c>
      <c r="G84" s="75">
        <v>0</v>
      </c>
      <c r="H84" s="75">
        <f t="shared" si="7"/>
        <v>262.5</v>
      </c>
      <c r="I84" s="95" t="s">
        <v>88</v>
      </c>
      <c r="J84" s="89"/>
    </row>
    <row r="85" s="46" customFormat="1" customHeight="1" spans="1:10">
      <c r="A85" s="78"/>
      <c r="B85" s="59"/>
      <c r="C85" s="79"/>
      <c r="D85" s="80"/>
      <c r="E85" s="79"/>
      <c r="F85" s="75">
        <v>95.82</v>
      </c>
      <c r="G85" s="75">
        <v>0</v>
      </c>
      <c r="H85" s="75">
        <f t="shared" si="7"/>
        <v>95.82</v>
      </c>
      <c r="I85" s="87" t="s">
        <v>89</v>
      </c>
      <c r="J85" s="89"/>
    </row>
    <row r="86" s="46" customFormat="1" customHeight="1" spans="1:10">
      <c r="A86" s="78"/>
      <c r="B86" s="59"/>
      <c r="C86" s="79"/>
      <c r="D86" s="80"/>
      <c r="E86" s="79"/>
      <c r="F86" s="75">
        <v>800</v>
      </c>
      <c r="G86" s="75">
        <v>0</v>
      </c>
      <c r="H86" s="75">
        <v>800</v>
      </c>
      <c r="I86" s="87" t="s">
        <v>90</v>
      </c>
      <c r="J86" s="89"/>
    </row>
    <row r="87" s="46" customFormat="1" customHeight="1" spans="1:10">
      <c r="A87" s="78"/>
      <c r="B87" s="59"/>
      <c r="C87" s="79"/>
      <c r="D87" s="80"/>
      <c r="E87" s="79"/>
      <c r="F87" s="75">
        <v>100</v>
      </c>
      <c r="G87" s="75">
        <v>0</v>
      </c>
      <c r="H87" s="75">
        <v>100</v>
      </c>
      <c r="I87" s="87" t="s">
        <v>91</v>
      </c>
      <c r="J87" s="89"/>
    </row>
    <row r="88" s="46" customFormat="1" customHeight="1" spans="1:10">
      <c r="A88" s="78"/>
      <c r="B88" s="59"/>
      <c r="C88" s="79"/>
      <c r="D88" s="80"/>
      <c r="E88" s="79"/>
      <c r="F88" s="75">
        <v>130</v>
      </c>
      <c r="G88" s="75">
        <v>0</v>
      </c>
      <c r="H88" s="75">
        <v>130</v>
      </c>
      <c r="I88" s="87" t="s">
        <v>92</v>
      </c>
      <c r="J88" s="89"/>
    </row>
    <row r="89" s="46" customFormat="1" customHeight="1" spans="1:10">
      <c r="A89" s="78"/>
      <c r="B89" s="59"/>
      <c r="C89" s="79"/>
      <c r="D89" s="80"/>
      <c r="E89" s="79"/>
      <c r="F89" s="75">
        <v>80.65</v>
      </c>
      <c r="G89" s="75">
        <v>0</v>
      </c>
      <c r="H89" s="75">
        <v>80.65</v>
      </c>
      <c r="I89" s="87" t="s">
        <v>93</v>
      </c>
      <c r="J89" s="89"/>
    </row>
    <row r="90" s="46" customFormat="1" customHeight="1" spans="1:10">
      <c r="A90" s="78"/>
      <c r="B90" s="59"/>
      <c r="C90" s="79"/>
      <c r="D90" s="80"/>
      <c r="E90" s="79"/>
      <c r="F90" s="75">
        <v>850</v>
      </c>
      <c r="G90" s="75">
        <v>0</v>
      </c>
      <c r="H90" s="75">
        <v>850</v>
      </c>
      <c r="I90" s="87" t="s">
        <v>94</v>
      </c>
      <c r="J90" s="89"/>
    </row>
    <row r="91" s="46" customFormat="1" customHeight="1" spans="1:10">
      <c r="A91" s="78"/>
      <c r="B91" s="59"/>
      <c r="C91" s="79"/>
      <c r="D91" s="80"/>
      <c r="E91" s="79"/>
      <c r="F91" s="75">
        <f>24+25</f>
        <v>49</v>
      </c>
      <c r="G91" s="75">
        <v>0</v>
      </c>
      <c r="H91" s="75">
        <f>F91+G91</f>
        <v>49</v>
      </c>
      <c r="I91" s="87" t="s">
        <v>95</v>
      </c>
      <c r="J91" s="89"/>
    </row>
    <row r="92" s="46" customFormat="1" customHeight="1" spans="1:10">
      <c r="A92" s="78"/>
      <c r="B92" s="59"/>
      <c r="C92" s="79"/>
      <c r="D92" s="80"/>
      <c r="E92" s="79"/>
      <c r="F92" s="75">
        <v>22.8</v>
      </c>
      <c r="G92" s="75">
        <v>0</v>
      </c>
      <c r="H92" s="75">
        <v>22.8</v>
      </c>
      <c r="I92" s="87" t="s">
        <v>96</v>
      </c>
      <c r="J92" s="89"/>
    </row>
    <row r="93" s="46" customFormat="1" customHeight="1" spans="1:10">
      <c r="A93" s="78"/>
      <c r="B93" s="59"/>
      <c r="C93" s="79"/>
      <c r="D93" s="80"/>
      <c r="E93" s="79"/>
      <c r="F93" s="75">
        <v>0</v>
      </c>
      <c r="G93" s="75">
        <v>0</v>
      </c>
      <c r="H93" s="75">
        <f>F93+G93</f>
        <v>0</v>
      </c>
      <c r="I93" s="87"/>
      <c r="J93" s="89"/>
    </row>
    <row r="94" s="46" customFormat="1" customHeight="1" spans="1:10">
      <c r="A94" s="64"/>
      <c r="B94" s="65" t="s">
        <v>97</v>
      </c>
      <c r="C94" s="66">
        <f>SUM(C33)</f>
        <v>0</v>
      </c>
      <c r="D94" s="66">
        <f t="shared" ref="D94:E94" si="8">SUM(D33)</f>
        <v>0</v>
      </c>
      <c r="E94" s="66">
        <f t="shared" si="8"/>
        <v>0</v>
      </c>
      <c r="F94" s="66">
        <f>SUM(F33:F93)</f>
        <v>16787.61</v>
      </c>
      <c r="G94" s="66">
        <f>SUM(G33:G56)</f>
        <v>0</v>
      </c>
      <c r="H94" s="66">
        <f>SUM(H33:H93)</f>
        <v>17512.61</v>
      </c>
      <c r="I94" s="64"/>
      <c r="J94" s="91"/>
    </row>
    <row r="95" customHeight="1" spans="1:10">
      <c r="A95" s="73">
        <v>6</v>
      </c>
      <c r="B95" s="74" t="s">
        <v>98</v>
      </c>
      <c r="C95" s="75">
        <v>0</v>
      </c>
      <c r="D95" s="73"/>
      <c r="E95" s="75">
        <f>C95*D95</f>
        <v>0</v>
      </c>
      <c r="F95" s="75">
        <v>0</v>
      </c>
      <c r="G95" s="75">
        <v>0</v>
      </c>
      <c r="H95" s="75">
        <f t="shared" ref="H95:H98" si="9">F95+G95</f>
        <v>0</v>
      </c>
      <c r="I95" s="73"/>
      <c r="J95" s="88" t="s">
        <v>99</v>
      </c>
    </row>
    <row r="96" customHeight="1" spans="1:10">
      <c r="A96" s="73"/>
      <c r="B96" s="74"/>
      <c r="C96" s="75"/>
      <c r="D96" s="73"/>
      <c r="E96" s="75"/>
      <c r="F96" s="75">
        <v>0</v>
      </c>
      <c r="G96" s="75">
        <v>0</v>
      </c>
      <c r="H96" s="75">
        <f t="shared" si="9"/>
        <v>0</v>
      </c>
      <c r="I96" s="73"/>
      <c r="J96" s="94"/>
    </row>
    <row r="97" customHeight="1" spans="1:10">
      <c r="A97" s="73"/>
      <c r="B97" s="74"/>
      <c r="C97" s="75"/>
      <c r="D97" s="73"/>
      <c r="E97" s="75"/>
      <c r="F97" s="75">
        <v>0</v>
      </c>
      <c r="G97" s="75">
        <v>0</v>
      </c>
      <c r="H97" s="75">
        <f t="shared" si="9"/>
        <v>0</v>
      </c>
      <c r="I97" s="73"/>
      <c r="J97" s="94"/>
    </row>
    <row r="98" customHeight="1" spans="1:10">
      <c r="A98" s="73"/>
      <c r="B98" s="74"/>
      <c r="C98" s="75"/>
      <c r="D98" s="73"/>
      <c r="E98" s="75"/>
      <c r="F98" s="75">
        <v>0</v>
      </c>
      <c r="G98" s="75">
        <v>0</v>
      </c>
      <c r="H98" s="75">
        <f t="shared" si="9"/>
        <v>0</v>
      </c>
      <c r="I98" s="73"/>
      <c r="J98" s="94"/>
    </row>
    <row r="99" s="46" customFormat="1" customHeight="1" spans="1:10">
      <c r="A99" s="64"/>
      <c r="B99" s="65" t="s">
        <v>100</v>
      </c>
      <c r="C99" s="66">
        <f>SUM(C95)</f>
        <v>0</v>
      </c>
      <c r="D99" s="66">
        <f t="shared" ref="D99:E99" si="10">SUM(D95)</f>
        <v>0</v>
      </c>
      <c r="E99" s="66">
        <f t="shared" si="10"/>
        <v>0</v>
      </c>
      <c r="F99" s="66">
        <f>SUM(F95:F98)</f>
        <v>0</v>
      </c>
      <c r="G99" s="66">
        <f t="shared" ref="G99:H99" si="11">SUM(G95:G98)</f>
        <v>0</v>
      </c>
      <c r="H99" s="66">
        <f t="shared" si="11"/>
        <v>0</v>
      </c>
      <c r="I99" s="64"/>
      <c r="J99" s="96"/>
    </row>
    <row r="100" customHeight="1" spans="1:10">
      <c r="A100" s="73">
        <v>7</v>
      </c>
      <c r="B100" s="74" t="s">
        <v>101</v>
      </c>
      <c r="C100" s="75">
        <v>0</v>
      </c>
      <c r="D100" s="73"/>
      <c r="E100" s="75">
        <f>C100*D100</f>
        <v>0</v>
      </c>
      <c r="F100" s="75">
        <v>0</v>
      </c>
      <c r="G100" s="75">
        <v>0</v>
      </c>
      <c r="H100" s="75">
        <f>F100+G100</f>
        <v>0</v>
      </c>
      <c r="I100" s="106"/>
      <c r="J100" s="93"/>
    </row>
    <row r="101" customHeight="1" spans="1:10">
      <c r="A101" s="73"/>
      <c r="B101" s="74"/>
      <c r="C101" s="75"/>
      <c r="D101" s="73"/>
      <c r="E101" s="75"/>
      <c r="F101" s="75">
        <v>0</v>
      </c>
      <c r="G101" s="75">
        <v>0</v>
      </c>
      <c r="H101" s="75">
        <f>F101+G101</f>
        <v>0</v>
      </c>
      <c r="I101" s="106"/>
      <c r="J101" s="94"/>
    </row>
    <row r="102" s="46" customFormat="1" customHeight="1" spans="1:10">
      <c r="A102" s="64"/>
      <c r="B102" s="65" t="s">
        <v>102</v>
      </c>
      <c r="C102" s="66">
        <f>SUM(C100)</f>
        <v>0</v>
      </c>
      <c r="D102" s="66">
        <f t="shared" ref="D102:E102" si="12">SUM(D100)</f>
        <v>0</v>
      </c>
      <c r="E102" s="66">
        <f t="shared" si="12"/>
        <v>0</v>
      </c>
      <c r="F102" s="66">
        <f>SUM(F100:F101)</f>
        <v>0</v>
      </c>
      <c r="G102" s="66">
        <f>SUM(G100:G101)</f>
        <v>0</v>
      </c>
      <c r="H102" s="66">
        <f>SUM(H100:H101)</f>
        <v>0</v>
      </c>
      <c r="I102" s="64"/>
      <c r="J102" s="96"/>
    </row>
    <row r="103" customHeight="1" spans="1:10">
      <c r="A103" s="73">
        <v>8</v>
      </c>
      <c r="B103" s="74" t="s">
        <v>103</v>
      </c>
      <c r="C103" s="75">
        <v>0</v>
      </c>
      <c r="D103" s="73"/>
      <c r="E103" s="75">
        <f t="shared" ref="E103:E110" si="13">C103*D103</f>
        <v>0</v>
      </c>
      <c r="F103" s="75">
        <v>0</v>
      </c>
      <c r="G103" s="75">
        <v>0</v>
      </c>
      <c r="H103" s="75">
        <f t="shared" ref="H103:H108" si="14">F103+G103</f>
        <v>0</v>
      </c>
      <c r="I103" s="73"/>
      <c r="J103" s="93" t="s">
        <v>104</v>
      </c>
    </row>
    <row r="104" customHeight="1" spans="1:10">
      <c r="A104" s="73"/>
      <c r="B104" s="74"/>
      <c r="C104" s="75"/>
      <c r="D104" s="73"/>
      <c r="E104" s="75"/>
      <c r="F104" s="75">
        <v>0</v>
      </c>
      <c r="G104" s="75">
        <v>0</v>
      </c>
      <c r="H104" s="75">
        <f t="shared" si="14"/>
        <v>0</v>
      </c>
      <c r="I104" s="73"/>
      <c r="J104" s="94"/>
    </row>
    <row r="105" s="46" customFormat="1" customHeight="1" spans="1:10">
      <c r="A105" s="64"/>
      <c r="B105" s="65" t="s">
        <v>105</v>
      </c>
      <c r="C105" s="66">
        <f>SUM(C103)</f>
        <v>0</v>
      </c>
      <c r="D105" s="66">
        <f t="shared" ref="D105:E105" si="15">SUM(D103)</f>
        <v>0</v>
      </c>
      <c r="E105" s="66">
        <f t="shared" si="15"/>
        <v>0</v>
      </c>
      <c r="F105" s="66">
        <f>SUM(F103:F104)</f>
        <v>0</v>
      </c>
      <c r="G105" s="66">
        <f t="shared" ref="G105:H105" si="16">SUM(G103:G104)</f>
        <v>0</v>
      </c>
      <c r="H105" s="66">
        <f t="shared" si="16"/>
        <v>0</v>
      </c>
      <c r="I105" s="64"/>
      <c r="J105" s="96"/>
    </row>
    <row r="106" customHeight="1" spans="1:10">
      <c r="A106" s="73">
        <v>9</v>
      </c>
      <c r="B106" s="74" t="s">
        <v>106</v>
      </c>
      <c r="C106" s="75">
        <v>0</v>
      </c>
      <c r="D106" s="73"/>
      <c r="E106" s="75">
        <f t="shared" si="13"/>
        <v>0</v>
      </c>
      <c r="F106" s="75">
        <v>0</v>
      </c>
      <c r="G106" s="75">
        <v>0</v>
      </c>
      <c r="H106" s="75">
        <f t="shared" si="14"/>
        <v>0</v>
      </c>
      <c r="I106" s="73"/>
      <c r="J106" s="88" t="s">
        <v>107</v>
      </c>
    </row>
    <row r="107" customHeight="1" spans="1:10">
      <c r="A107" s="73"/>
      <c r="B107" s="74"/>
      <c r="C107" s="75"/>
      <c r="D107" s="73"/>
      <c r="E107" s="75"/>
      <c r="F107" s="75">
        <v>0</v>
      </c>
      <c r="G107" s="75">
        <v>0</v>
      </c>
      <c r="H107" s="75">
        <f t="shared" si="14"/>
        <v>0</v>
      </c>
      <c r="I107" s="73"/>
      <c r="J107" s="89"/>
    </row>
    <row r="108" customHeight="1" spans="1:10">
      <c r="A108" s="73"/>
      <c r="B108" s="74"/>
      <c r="C108" s="75"/>
      <c r="D108" s="73"/>
      <c r="E108" s="75"/>
      <c r="F108" s="75">
        <v>0</v>
      </c>
      <c r="G108" s="75">
        <v>0</v>
      </c>
      <c r="H108" s="75">
        <f t="shared" si="14"/>
        <v>0</v>
      </c>
      <c r="I108" s="73"/>
      <c r="J108" s="89"/>
    </row>
    <row r="109" s="46" customFormat="1" customHeight="1" spans="1:10">
      <c r="A109" s="64"/>
      <c r="B109" s="65" t="s">
        <v>108</v>
      </c>
      <c r="C109" s="66">
        <f>SUM(C106)</f>
        <v>0</v>
      </c>
      <c r="D109" s="66">
        <f t="shared" ref="D109:E109" si="17">SUM(D106)</f>
        <v>0</v>
      </c>
      <c r="E109" s="66">
        <f t="shared" si="17"/>
        <v>0</v>
      </c>
      <c r="F109" s="66">
        <f>SUM(F106:F108)</f>
        <v>0</v>
      </c>
      <c r="G109" s="66" t="s">
        <v>109</v>
      </c>
      <c r="H109" s="66">
        <f t="shared" ref="H109" si="18">SUM(H106:H108)</f>
        <v>0</v>
      </c>
      <c r="I109" s="64"/>
      <c r="J109" s="91"/>
    </row>
    <row r="110" customHeight="1" spans="1:10">
      <c r="A110" s="98">
        <v>10</v>
      </c>
      <c r="B110" s="56" t="s">
        <v>110</v>
      </c>
      <c r="C110" s="57">
        <v>0</v>
      </c>
      <c r="D110" s="55"/>
      <c r="E110" s="57">
        <f t="shared" si="13"/>
        <v>0</v>
      </c>
      <c r="F110" s="75">
        <v>83</v>
      </c>
      <c r="G110" s="75">
        <v>0</v>
      </c>
      <c r="H110" s="75">
        <f>F110+G110</f>
        <v>83</v>
      </c>
      <c r="I110" s="87" t="s">
        <v>111</v>
      </c>
      <c r="J110" s="93"/>
    </row>
    <row r="111" customHeight="1" spans="1:10">
      <c r="A111" s="99"/>
      <c r="B111" s="59"/>
      <c r="C111" s="60"/>
      <c r="D111" s="58"/>
      <c r="E111" s="60"/>
      <c r="F111" s="75">
        <v>62.38</v>
      </c>
      <c r="G111" s="75">
        <v>54.5</v>
      </c>
      <c r="H111" s="75">
        <f t="shared" ref="H111:H120" si="19">F111+G111</f>
        <v>116.88</v>
      </c>
      <c r="I111" s="87" t="s">
        <v>112</v>
      </c>
      <c r="J111" s="94"/>
    </row>
    <row r="112" customHeight="1" spans="1:10">
      <c r="A112" s="99"/>
      <c r="B112" s="59"/>
      <c r="C112" s="60"/>
      <c r="D112" s="58"/>
      <c r="E112" s="60"/>
      <c r="F112" s="75">
        <v>302</v>
      </c>
      <c r="G112" s="75">
        <v>0</v>
      </c>
      <c r="H112" s="75">
        <f t="shared" si="19"/>
        <v>302</v>
      </c>
      <c r="I112" s="87" t="s">
        <v>113</v>
      </c>
      <c r="J112" s="94"/>
    </row>
    <row r="113" customHeight="1" spans="1:10">
      <c r="A113" s="99"/>
      <c r="B113" s="59"/>
      <c r="C113" s="60"/>
      <c r="D113" s="58"/>
      <c r="E113" s="60"/>
      <c r="F113" s="75">
        <f>28</f>
        <v>28</v>
      </c>
      <c r="G113" s="75">
        <v>0</v>
      </c>
      <c r="H113" s="75">
        <f t="shared" si="19"/>
        <v>28</v>
      </c>
      <c r="I113" s="107" t="s">
        <v>114</v>
      </c>
      <c r="J113" s="94"/>
    </row>
    <row r="114" customHeight="1" spans="1:10">
      <c r="A114" s="99"/>
      <c r="B114" s="59"/>
      <c r="C114" s="60"/>
      <c r="D114" s="58"/>
      <c r="E114" s="60"/>
      <c r="F114" s="75">
        <v>0</v>
      </c>
      <c r="G114" s="75">
        <v>46.62</v>
      </c>
      <c r="H114" s="75">
        <f>G114</f>
        <v>46.62</v>
      </c>
      <c r="I114" s="108" t="s">
        <v>115</v>
      </c>
      <c r="J114" s="94"/>
    </row>
    <row r="115" customHeight="1" spans="1:10">
      <c r="A115" s="99"/>
      <c r="B115" s="59"/>
      <c r="C115" s="60"/>
      <c r="D115" s="58"/>
      <c r="E115" s="60"/>
      <c r="F115" s="75">
        <f>10.4+23.5+12</f>
        <v>45.9</v>
      </c>
      <c r="G115" s="75">
        <v>0</v>
      </c>
      <c r="H115" s="75">
        <f t="shared" si="19"/>
        <v>45.9</v>
      </c>
      <c r="I115" s="109" t="s">
        <v>116</v>
      </c>
      <c r="J115" s="94"/>
    </row>
    <row r="116" s="46" customFormat="1" customHeight="1" spans="1:10">
      <c r="A116" s="100"/>
      <c r="B116" s="59"/>
      <c r="C116" s="79"/>
      <c r="D116" s="80"/>
      <c r="E116" s="79"/>
      <c r="F116" s="75">
        <f>31.47</f>
        <v>31.47</v>
      </c>
      <c r="G116" s="75">
        <v>0</v>
      </c>
      <c r="H116" s="75">
        <f t="shared" si="19"/>
        <v>31.47</v>
      </c>
      <c r="I116" s="109" t="s">
        <v>117</v>
      </c>
      <c r="J116" s="94"/>
    </row>
    <row r="117" s="46" customFormat="1" customHeight="1" spans="1:10">
      <c r="A117" s="100"/>
      <c r="B117" s="59"/>
      <c r="C117" s="79"/>
      <c r="D117" s="80"/>
      <c r="E117" s="79"/>
      <c r="F117" s="75">
        <f>73</f>
        <v>73</v>
      </c>
      <c r="G117" s="75">
        <v>0</v>
      </c>
      <c r="H117" s="75">
        <f t="shared" si="19"/>
        <v>73</v>
      </c>
      <c r="I117" s="109" t="s">
        <v>118</v>
      </c>
      <c r="J117" s="94"/>
    </row>
    <row r="118" s="46" customFormat="1" customHeight="1" spans="1:10">
      <c r="A118" s="100"/>
      <c r="B118" s="59"/>
      <c r="C118" s="79"/>
      <c r="D118" s="80"/>
      <c r="E118" s="79"/>
      <c r="F118" s="75">
        <f>53+45+58.4+22</f>
        <v>178.4</v>
      </c>
      <c r="G118" s="75">
        <v>0</v>
      </c>
      <c r="H118" s="75">
        <f t="shared" si="19"/>
        <v>178.4</v>
      </c>
      <c r="I118" s="73" t="s">
        <v>119</v>
      </c>
      <c r="J118" s="94"/>
    </row>
    <row r="119" s="46" customFormat="1" customHeight="1" spans="1:10">
      <c r="A119" s="100"/>
      <c r="B119" s="59"/>
      <c r="C119" s="79"/>
      <c r="D119" s="80"/>
      <c r="E119" s="79"/>
      <c r="F119" s="75">
        <f>230.58</f>
        <v>230.58</v>
      </c>
      <c r="G119" s="75">
        <v>0</v>
      </c>
      <c r="H119" s="75">
        <f t="shared" si="19"/>
        <v>230.58</v>
      </c>
      <c r="I119" s="73" t="s">
        <v>113</v>
      </c>
      <c r="J119" s="94"/>
    </row>
    <row r="120" s="46" customFormat="1" customHeight="1" spans="1:10">
      <c r="A120" s="100"/>
      <c r="B120" s="62"/>
      <c r="C120" s="63"/>
      <c r="D120" s="61"/>
      <c r="E120" s="63"/>
      <c r="F120" s="75">
        <f>42</f>
        <v>42</v>
      </c>
      <c r="G120" s="75">
        <v>0</v>
      </c>
      <c r="H120" s="75">
        <f t="shared" si="19"/>
        <v>42</v>
      </c>
      <c r="I120" s="73" t="s">
        <v>120</v>
      </c>
      <c r="J120" s="94"/>
    </row>
    <row r="121" s="46" customFormat="1" customHeight="1" spans="1:10">
      <c r="A121" s="64"/>
      <c r="B121" s="65" t="s">
        <v>121</v>
      </c>
      <c r="C121" s="66">
        <f>SUM(C110)</f>
        <v>0</v>
      </c>
      <c r="D121" s="66">
        <f>SUM(D110)</f>
        <v>0</v>
      </c>
      <c r="E121" s="66">
        <f>SUM(E110)</f>
        <v>0</v>
      </c>
      <c r="F121" s="66">
        <f>SUM(F110:F120)</f>
        <v>1076.73</v>
      </c>
      <c r="G121" s="66">
        <f>SUM(G110:G120)</f>
        <v>101.12</v>
      </c>
      <c r="H121" s="66">
        <f>SUM(H110:H120)</f>
        <v>1177.85</v>
      </c>
      <c r="I121" s="64"/>
      <c r="J121" s="96"/>
    </row>
    <row r="122" customHeight="1" spans="1:10">
      <c r="A122" s="64"/>
      <c r="B122" s="65" t="s">
        <v>122</v>
      </c>
      <c r="C122" s="66">
        <f t="shared" ref="C122:H122" si="20">SUM(C121,C109,C105,C102,C99,C94,C32,C29,C16,C13)</f>
        <v>0</v>
      </c>
      <c r="D122" s="66">
        <f t="shared" si="20"/>
        <v>0</v>
      </c>
      <c r="E122" s="66">
        <f t="shared" si="20"/>
        <v>0</v>
      </c>
      <c r="F122" s="66">
        <f t="shared" si="20"/>
        <v>24840.62</v>
      </c>
      <c r="G122" s="66">
        <f t="shared" si="20"/>
        <v>140.72</v>
      </c>
      <c r="H122" s="66">
        <f>SUM(H121,H109,H105,H102,H99,H94,H32,H29,H16,H13)</f>
        <v>25706.34</v>
      </c>
      <c r="I122" s="64"/>
      <c r="J122" s="110"/>
    </row>
    <row r="126" customHeight="1" spans="1:9">
      <c r="A126" s="101" t="s">
        <v>123</v>
      </c>
      <c r="B126" s="102"/>
      <c r="C126" s="103" t="s">
        <v>124</v>
      </c>
      <c r="D126" s="103"/>
      <c r="E126" s="103" t="s">
        <v>125</v>
      </c>
      <c r="F126" s="103"/>
      <c r="G126" s="103" t="s">
        <v>126</v>
      </c>
      <c r="H126" s="103"/>
      <c r="I126" s="111" t="s">
        <v>127</v>
      </c>
    </row>
    <row r="127" customHeight="1" spans="1:9">
      <c r="A127" s="104">
        <v>20000</v>
      </c>
      <c r="B127" s="104"/>
      <c r="C127" s="104">
        <f>H122</f>
        <v>25706.34</v>
      </c>
      <c r="D127" s="104"/>
      <c r="E127" s="104">
        <f>F122</f>
        <v>24840.62</v>
      </c>
      <c r="F127" s="104"/>
      <c r="G127" s="104">
        <f>G122</f>
        <v>140.72</v>
      </c>
      <c r="H127" s="104"/>
      <c r="I127" s="112">
        <f>A127-C127</f>
        <v>-5706.34</v>
      </c>
    </row>
    <row r="129" customHeight="1" spans="1:9">
      <c r="A129" s="46" t="s">
        <v>128</v>
      </c>
      <c r="B129" s="46"/>
      <c r="C129" s="113" t="s">
        <v>129</v>
      </c>
      <c r="D129" s="46"/>
      <c r="E129" s="46" t="s">
        <v>130</v>
      </c>
      <c r="F129" s="46"/>
      <c r="G129" s="46" t="s">
        <v>131</v>
      </c>
      <c r="H129" s="46"/>
      <c r="I129" s="46"/>
    </row>
  </sheetData>
  <mergeCells count="76">
    <mergeCell ref="C2:H2"/>
    <mergeCell ref="C6:E6"/>
    <mergeCell ref="F6:I6"/>
    <mergeCell ref="A126:B126"/>
    <mergeCell ref="C126:D126"/>
    <mergeCell ref="E126:F126"/>
    <mergeCell ref="G126:H126"/>
    <mergeCell ref="A127:B127"/>
    <mergeCell ref="C127:D127"/>
    <mergeCell ref="E127:F127"/>
    <mergeCell ref="G127:H127"/>
    <mergeCell ref="A6:A7"/>
    <mergeCell ref="A8:A12"/>
    <mergeCell ref="A14:A15"/>
    <mergeCell ref="A17:A28"/>
    <mergeCell ref="A30:A31"/>
    <mergeCell ref="A33:A93"/>
    <mergeCell ref="A95:A98"/>
    <mergeCell ref="A100:A101"/>
    <mergeCell ref="A103:A104"/>
    <mergeCell ref="A106:A108"/>
    <mergeCell ref="A110:A120"/>
    <mergeCell ref="B6:B7"/>
    <mergeCell ref="B8:B12"/>
    <mergeCell ref="B14:B15"/>
    <mergeCell ref="B17:B28"/>
    <mergeCell ref="B30:B31"/>
    <mergeCell ref="B33:B93"/>
    <mergeCell ref="B95:B98"/>
    <mergeCell ref="B100:B101"/>
    <mergeCell ref="B103:B104"/>
    <mergeCell ref="B106:B108"/>
    <mergeCell ref="B110:B120"/>
    <mergeCell ref="C8:C12"/>
    <mergeCell ref="C14:C15"/>
    <mergeCell ref="C17:C28"/>
    <mergeCell ref="C30:C31"/>
    <mergeCell ref="C33:C93"/>
    <mergeCell ref="C95:C98"/>
    <mergeCell ref="C100:C101"/>
    <mergeCell ref="C103:C104"/>
    <mergeCell ref="C106:C108"/>
    <mergeCell ref="C110:C120"/>
    <mergeCell ref="D8:D12"/>
    <mergeCell ref="D14:D15"/>
    <mergeCell ref="D17:D28"/>
    <mergeCell ref="D30:D31"/>
    <mergeCell ref="D33:D93"/>
    <mergeCell ref="D95:D98"/>
    <mergeCell ref="D100:D101"/>
    <mergeCell ref="D103:D104"/>
    <mergeCell ref="D106:D108"/>
    <mergeCell ref="D110:D120"/>
    <mergeCell ref="E8:E12"/>
    <mergeCell ref="E14:E15"/>
    <mergeCell ref="E17:E28"/>
    <mergeCell ref="E30:E31"/>
    <mergeCell ref="E33:E93"/>
    <mergeCell ref="E95:E98"/>
    <mergeCell ref="E100:E101"/>
    <mergeCell ref="E103:E104"/>
    <mergeCell ref="E106:E108"/>
    <mergeCell ref="E110:E120"/>
    <mergeCell ref="J4:J5"/>
    <mergeCell ref="J6:J7"/>
    <mergeCell ref="J8:J13"/>
    <mergeCell ref="J14:J16"/>
    <mergeCell ref="J17:J29"/>
    <mergeCell ref="J30:J32"/>
    <mergeCell ref="J33:J94"/>
    <mergeCell ref="J95:J99"/>
    <mergeCell ref="J100:J102"/>
    <mergeCell ref="J103:J105"/>
    <mergeCell ref="J106:J109"/>
    <mergeCell ref="J110:J121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2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0" workbookViewId="0">
      <selection activeCell="B19" sqref="B19:F19"/>
    </sheetView>
  </sheetViews>
  <sheetFormatPr defaultColWidth="9" defaultRowHeight="16.8"/>
  <cols>
    <col min="1" max="1" width="1.45192307692308" customWidth="1"/>
    <col min="2" max="3" width="2.17307692307692" customWidth="1"/>
    <col min="4" max="4" width="12.0865384615385" customWidth="1"/>
    <col min="5" max="5" width="0.903846153846154" customWidth="1"/>
    <col min="6" max="6" width="18" customWidth="1"/>
    <col min="7" max="7" width="11.5384615384615" customWidth="1"/>
    <col min="8" max="8" width="11.0865384615385" customWidth="1"/>
    <col min="9" max="9" width="1" customWidth="1"/>
    <col min="10" max="10" width="11.9038461538462" customWidth="1"/>
    <col min="11" max="11" width="23.63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132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5" customHeight="1" spans="2:11">
      <c r="B5" s="4"/>
      <c r="C5" s="5"/>
      <c r="D5" s="6" t="s">
        <v>133</v>
      </c>
      <c r="E5" s="6"/>
      <c r="F5" s="25"/>
      <c r="G5" s="25"/>
      <c r="H5" s="6" t="s">
        <v>134</v>
      </c>
      <c r="I5" s="5"/>
      <c r="J5" s="25"/>
      <c r="K5" s="31"/>
    </row>
    <row r="6" ht="20.15" customHeight="1" spans="2:11">
      <c r="B6" s="7"/>
      <c r="C6" s="8"/>
      <c r="D6" s="9" t="s">
        <v>135</v>
      </c>
      <c r="E6" s="9"/>
      <c r="F6" s="26"/>
      <c r="G6" s="26"/>
      <c r="H6" s="9" t="s">
        <v>136</v>
      </c>
      <c r="I6" s="8"/>
      <c r="J6" s="26"/>
      <c r="K6" s="32"/>
    </row>
    <row r="7" ht="20.15" customHeight="1" spans="2:11">
      <c r="B7" s="7"/>
      <c r="C7" s="8"/>
      <c r="D7" s="9" t="s">
        <v>137</v>
      </c>
      <c r="E7" s="9"/>
      <c r="F7" s="26"/>
      <c r="G7" s="26"/>
      <c r="H7" s="9" t="s">
        <v>138</v>
      </c>
      <c r="I7" s="8"/>
      <c r="J7" s="33"/>
      <c r="K7" s="32"/>
    </row>
    <row r="8" ht="20.15" customHeight="1" spans="2:11">
      <c r="B8" s="10"/>
      <c r="C8" s="11"/>
      <c r="D8" s="12"/>
      <c r="E8" s="12"/>
      <c r="F8" s="27"/>
      <c r="G8" s="27"/>
      <c r="H8" s="12" t="s">
        <v>139</v>
      </c>
      <c r="I8" s="11"/>
      <c r="J8" s="27"/>
      <c r="K8" s="3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3</v>
      </c>
      <c r="C10" s="14"/>
      <c r="D10" s="13" t="s">
        <v>140</v>
      </c>
      <c r="E10" s="13" t="s">
        <v>141</v>
      </c>
      <c r="F10" s="14"/>
      <c r="G10" s="20" t="s">
        <v>142</v>
      </c>
      <c r="H10" s="14" t="s">
        <v>143</v>
      </c>
      <c r="I10" s="13" t="s">
        <v>144</v>
      </c>
      <c r="J10" s="14"/>
      <c r="K10" s="20" t="s">
        <v>145</v>
      </c>
    </row>
    <row r="11" ht="20.15" customHeight="1" spans="2:11">
      <c r="B11" s="15">
        <v>1</v>
      </c>
      <c r="C11" s="16"/>
      <c r="D11" s="17" t="s">
        <v>146</v>
      </c>
      <c r="E11" s="15" t="s">
        <v>147</v>
      </c>
      <c r="F11" s="16"/>
      <c r="G11" s="28"/>
      <c r="H11" s="28"/>
      <c r="I11" s="35"/>
      <c r="J11" s="36"/>
      <c r="K11" s="37"/>
    </row>
    <row r="12" ht="20.15" customHeight="1" spans="2:11">
      <c r="B12" s="15">
        <v>2</v>
      </c>
      <c r="C12" s="16"/>
      <c r="D12" s="18"/>
      <c r="E12" s="22" t="s">
        <v>148</v>
      </c>
      <c r="F12" s="22"/>
      <c r="G12" s="28"/>
      <c r="H12" s="28"/>
      <c r="I12" s="35"/>
      <c r="J12" s="36"/>
      <c r="K12" s="37"/>
    </row>
    <row r="13" ht="20.15" customHeight="1" spans="2:11">
      <c r="B13" s="15">
        <v>3</v>
      </c>
      <c r="C13" s="16"/>
      <c r="D13" s="18"/>
      <c r="E13" s="15" t="s">
        <v>149</v>
      </c>
      <c r="F13" s="16"/>
      <c r="G13" s="28"/>
      <c r="H13" s="28"/>
      <c r="I13" s="35"/>
      <c r="J13" s="36"/>
      <c r="K13" s="37"/>
    </row>
    <row r="14" ht="20.15" customHeight="1" spans="2:11">
      <c r="B14" s="15">
        <v>4</v>
      </c>
      <c r="C14" s="16"/>
      <c r="D14" s="18"/>
      <c r="E14" s="15" t="s">
        <v>150</v>
      </c>
      <c r="F14" s="16"/>
      <c r="G14" s="28"/>
      <c r="H14" s="28"/>
      <c r="I14" s="35"/>
      <c r="J14" s="36"/>
      <c r="K14" s="37"/>
    </row>
    <row r="15" ht="20.15" customHeight="1" spans="2:11">
      <c r="B15" s="15">
        <v>5</v>
      </c>
      <c r="C15" s="16"/>
      <c r="D15" s="17" t="s">
        <v>110</v>
      </c>
      <c r="E15" s="22"/>
      <c r="F15" s="22"/>
      <c r="G15" s="28"/>
      <c r="H15" s="28"/>
      <c r="I15" s="35"/>
      <c r="J15" s="36"/>
      <c r="K15" s="37"/>
    </row>
    <row r="16" ht="20.15" customHeight="1" spans="2:11">
      <c r="B16" s="13" t="s">
        <v>122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5" customHeight="1" spans="2:11">
      <c r="B18" s="20" t="s">
        <v>143</v>
      </c>
      <c r="C18" s="20"/>
      <c r="D18" s="20"/>
      <c r="E18" s="20"/>
      <c r="F18" s="20"/>
      <c r="G18" s="20" t="s">
        <v>151</v>
      </c>
      <c r="H18" s="20"/>
      <c r="I18" s="20"/>
      <c r="J18" s="20"/>
      <c r="K18" s="20" t="s">
        <v>152</v>
      </c>
    </row>
    <row r="19" ht="20.15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153</v>
      </c>
      <c r="C21" s="8"/>
      <c r="D21" s="8"/>
      <c r="E21" s="8"/>
      <c r="F21" s="8" t="s">
        <v>129</v>
      </c>
      <c r="G21" s="8" t="s">
        <v>154</v>
      </c>
      <c r="H21" s="8"/>
      <c r="I21" s="8"/>
      <c r="J21" s="8" t="s">
        <v>131</v>
      </c>
      <c r="K21" s="8"/>
    </row>
    <row r="24" ht="20.4" spans="1:11">
      <c r="A24" s="2" t="s">
        <v>155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133</v>
      </c>
      <c r="E26" s="6"/>
      <c r="F26" s="25"/>
      <c r="G26" s="25"/>
      <c r="H26" s="6" t="s">
        <v>134</v>
      </c>
      <c r="I26" s="5"/>
      <c r="J26" s="25"/>
      <c r="K26" s="31"/>
    </row>
    <row r="27" ht="20.15" customHeight="1" spans="2:11">
      <c r="B27" s="7"/>
      <c r="C27" s="8"/>
      <c r="D27" s="9" t="s">
        <v>135</v>
      </c>
      <c r="E27" s="9"/>
      <c r="F27" s="26"/>
      <c r="G27" s="26"/>
      <c r="H27" s="9" t="s">
        <v>136</v>
      </c>
      <c r="I27" s="8"/>
      <c r="J27" s="26"/>
      <c r="K27" s="32"/>
    </row>
    <row r="28" ht="20.15" customHeight="1" spans="2:11">
      <c r="B28" s="7"/>
      <c r="C28" s="8"/>
      <c r="D28" s="9" t="s">
        <v>137</v>
      </c>
      <c r="E28" s="9"/>
      <c r="F28" s="26"/>
      <c r="G28" s="26"/>
      <c r="H28" s="9" t="s">
        <v>138</v>
      </c>
      <c r="I28" s="8"/>
      <c r="J28" s="33"/>
      <c r="K28" s="32"/>
    </row>
    <row r="29" ht="20.15" customHeight="1" spans="2:11">
      <c r="B29" s="10"/>
      <c r="C29" s="11"/>
      <c r="D29" s="12"/>
      <c r="E29" s="12"/>
      <c r="F29" s="27"/>
      <c r="G29" s="27"/>
      <c r="H29" s="12" t="s">
        <v>139</v>
      </c>
      <c r="I29" s="11"/>
      <c r="J29" s="27"/>
      <c r="K29" s="34"/>
    </row>
    <row r="30" ht="20.15" customHeight="1"/>
    <row r="31" ht="20.15" customHeight="1" spans="2:11">
      <c r="B31" s="22"/>
      <c r="C31" s="22"/>
      <c r="D31" s="23" t="s">
        <v>156</v>
      </c>
      <c r="E31" s="22" t="s">
        <v>157</v>
      </c>
      <c r="F31" s="22"/>
      <c r="G31" s="28" t="s">
        <v>158</v>
      </c>
      <c r="H31" s="28" t="s">
        <v>159</v>
      </c>
      <c r="I31" s="28" t="s">
        <v>122</v>
      </c>
      <c r="J31" s="28"/>
      <c r="K31" s="44" t="s">
        <v>145</v>
      </c>
    </row>
    <row r="32" ht="20.15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5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5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5" customHeight="1" spans="2:11">
      <c r="B35" s="13" t="s">
        <v>122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5" customHeight="1" spans="2:11">
      <c r="B36" s="8" t="s">
        <v>153</v>
      </c>
      <c r="C36" s="8"/>
      <c r="D36" s="8"/>
      <c r="E36" s="8"/>
      <c r="F36" s="8" t="s">
        <v>129</v>
      </c>
      <c r="G36" s="8" t="s">
        <v>154</v>
      </c>
      <c r="H36" s="8"/>
      <c r="I36" s="8"/>
      <c r="J36" s="8" t="s">
        <v>131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2025-07-21T19:47:27Z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03C95F3D45C54492CF287E68E19D1A4F_43</vt:lpwstr>
  </property>
</Properties>
</file>