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6BACFF90-D52B-E34B-AE0D-6589B73AAAEA}" xr6:coauthVersionLast="47" xr6:coauthVersionMax="47" xr10:uidLastSave="{00000000-0000-0000-0000-000000000000}"/>
  <bookViews>
    <workbookView xWindow="0" yWindow="0" windowWidth="28800" windowHeight="18000" firstSheet="1" activeTab="1" xr2:uid="{00000000-000D-0000-FFFF-FFFF00000000}"/>
  </bookViews>
  <sheets>
    <sheet name="最大数" sheetId="2" r:id="rId1"/>
    <sheet name="报价单" sheetId="1" r:id="rId2"/>
  </sheets>
  <definedNames>
    <definedName name="_xlnm._FilterDatabase" localSheetId="1" hidden="1">报价单!$K$1:$K$37</definedName>
    <definedName name="_xlnm._FilterDatabase" localSheetId="0" hidden="1">最大数!$K$1:$K$37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7" i="1"/>
  <c r="I8" i="1"/>
  <c r="I30" i="1"/>
  <c r="I33" i="1"/>
  <c r="I34" i="1" l="1"/>
  <c r="I15" i="1"/>
  <c r="I14" i="1"/>
  <c r="I13" i="1"/>
  <c r="I12" i="1"/>
  <c r="I11" i="1"/>
  <c r="I9" i="1"/>
  <c r="I7" i="1"/>
  <c r="I6" i="1"/>
  <c r="I5" i="1"/>
  <c r="I4" i="1"/>
  <c r="I2" i="1"/>
  <c r="I32" i="1"/>
  <c r="I31" i="1"/>
  <c r="I28" i="1"/>
  <c r="I26" i="1"/>
  <c r="I25" i="1"/>
  <c r="I24" i="1"/>
  <c r="I23" i="1"/>
  <c r="I21" i="1"/>
  <c r="I29" i="1"/>
  <c r="I22" i="1"/>
  <c r="I19" i="1"/>
  <c r="I18" i="1"/>
  <c r="I16" i="1"/>
  <c r="I10" i="1"/>
  <c r="I3" i="1"/>
  <c r="I33" i="2"/>
  <c r="I32" i="2"/>
  <c r="I31" i="2"/>
  <c r="I29" i="2"/>
  <c r="I28" i="2"/>
  <c r="I30" i="2" s="1"/>
  <c r="I26" i="2"/>
  <c r="I25" i="2"/>
  <c r="I27" i="2" s="1"/>
  <c r="I24" i="2"/>
  <c r="I23" i="2"/>
  <c r="I22" i="2"/>
  <c r="I21" i="2"/>
  <c r="I20" i="2"/>
  <c r="I19" i="2"/>
  <c r="I18" i="2"/>
  <c r="I16" i="2"/>
  <c r="I15" i="2"/>
  <c r="I14" i="2"/>
  <c r="I13" i="2"/>
  <c r="I12" i="2"/>
  <c r="I11" i="2"/>
  <c r="I10" i="2"/>
  <c r="I9" i="2"/>
  <c r="I17" i="2" s="1"/>
  <c r="I34" i="2" s="1"/>
  <c r="I7" i="2"/>
  <c r="I6" i="2"/>
  <c r="I5" i="2"/>
  <c r="I4" i="2"/>
  <c r="I3" i="2"/>
  <c r="I2" i="2"/>
  <c r="I8" i="2" s="1"/>
  <c r="I35" i="2" l="1"/>
  <c r="I27" i="1"/>
  <c r="I36" i="2" l="1"/>
  <c r="I37" i="2" s="1"/>
  <c r="I35" i="1" l="1"/>
  <c r="I36" i="1" s="1"/>
  <c r="I37" i="1" s="1"/>
</calcChain>
</file>

<file path=xl/sharedStrings.xml><?xml version="1.0" encoding="utf-8"?>
<sst xmlns="http://schemas.openxmlformats.org/spreadsheetml/2006/main" count="296" uniqueCount="95">
  <si>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</si>
  <si>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</si>
  <si>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</si>
  <si>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</si>
  <si>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</si>
  <si>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</si>
  <si>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</si>
  <si>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</si>
  <si>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</si>
  <si>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使用人</t>
  </si>
  <si>
    <t>大交通服务</t>
  </si>
  <si>
    <t>以实际产生为准</t>
  </si>
  <si>
    <t>机票</t>
  </si>
  <si>
    <t>人</t>
  </si>
  <si>
    <t>往返</t>
  </si>
  <si>
    <t>SVIP</t>
  </si>
  <si>
    <t>机票（国际）</t>
  </si>
  <si>
    <t>训练营VVIP</t>
  </si>
  <si>
    <t>经济舱；广州、成都、酒泉</t>
  </si>
  <si>
    <t>秦江艳</t>
  </si>
  <si>
    <t>高铁</t>
  </si>
  <si>
    <t>山东、天津往返北京高铁二等座</t>
  </si>
  <si>
    <t>高铁出票手续费（含打印车票）</t>
  </si>
  <si>
    <t>次</t>
  </si>
  <si>
    <t>沙盒新星赛-入围选手</t>
  </si>
  <si>
    <t>机票/高铁</t>
  </si>
  <si>
    <t>经济舱/二等座</t>
  </si>
  <si>
    <t>郭海洋</t>
  </si>
  <si>
    <t>大交通费用合计</t>
  </si>
  <si>
    <t>酒店服务
7月30-8月1日</t>
  </si>
  <si>
    <t>北辰洲际酒店</t>
  </si>
  <si>
    <t>SVIP-洲际豪华大床45平；含单早</t>
  </si>
  <si>
    <t>间</t>
  </si>
  <si>
    <t>晚</t>
  </si>
  <si>
    <t>国家会议中心酒店</t>
  </si>
  <si>
    <t>行政大床房-VVIP</t>
  </si>
  <si>
    <t>商务大床房-VVIP</t>
  </si>
  <si>
    <t>豪华大床房-VIP</t>
  </si>
  <si>
    <t>标间-VIP，双早</t>
  </si>
  <si>
    <t>国家会议中心酒店7.30-8.1</t>
  </si>
  <si>
    <t>360附近</t>
  </si>
  <si>
    <t>标间，29、30、31</t>
  </si>
  <si>
    <t>ISC学院-学员</t>
  </si>
  <si>
    <t>标间，29、30、31,订房自结算</t>
  </si>
  <si>
    <t>酒店费用合计</t>
  </si>
  <si>
    <t>餐饮服务</t>
  </si>
  <si>
    <t>北辰洲际酒店桌餐</t>
  </si>
  <si>
    <t>一层中餐厅（3+1）/二层宴会厅</t>
  </si>
  <si>
    <t>桌</t>
  </si>
  <si>
    <t>餐</t>
  </si>
  <si>
    <t>不含酒水</t>
  </si>
  <si>
    <t>酒水饮料预留</t>
  </si>
  <si>
    <t>项</t>
  </si>
  <si>
    <t>餐饮费用合计</t>
  </si>
  <si>
    <t>市内交通</t>
  </si>
  <si>
    <t>司机</t>
  </si>
  <si>
    <t>天</t>
  </si>
  <si>
    <t>7.31-8.1（2天）；8小时，超时另计费</t>
  </si>
  <si>
    <t>GL8包车</t>
  </si>
  <si>
    <t>辆</t>
  </si>
  <si>
    <t>7.31-8.1</t>
  </si>
  <si>
    <t>国会酒店-360大厦</t>
  </si>
  <si>
    <t>大巴租赁（往返）</t>
  </si>
  <si>
    <t>训练营10辆</t>
  </si>
  <si>
    <t>共青团6辆</t>
  </si>
  <si>
    <t>王佳敏</t>
  </si>
  <si>
    <t>保险</t>
  </si>
  <si>
    <t>共青团300人</t>
  </si>
  <si>
    <t>31、8月1日</t>
  </si>
  <si>
    <t>用车费用合计</t>
  </si>
  <si>
    <t>接待物料</t>
  </si>
  <si>
    <t>制作</t>
  </si>
  <si>
    <t>车头牌；A3塑封，双面画面</t>
  </si>
  <si>
    <t>个</t>
  </si>
  <si>
    <t>手举牌，KT版</t>
  </si>
  <si>
    <t>物料费用合计</t>
  </si>
  <si>
    <t>接待人员</t>
  </si>
  <si>
    <t>酒店接待工作人员</t>
  </si>
  <si>
    <t>康辉工作人员差旅补助</t>
  </si>
  <si>
    <t>餐饮+打车</t>
  </si>
  <si>
    <t>工作人员费用合计</t>
  </si>
  <si>
    <t>小计</t>
  </si>
  <si>
    <t>不含税不含服务费</t>
  </si>
  <si>
    <t>服务费</t>
  </si>
  <si>
    <t>税率</t>
  </si>
  <si>
    <t>最终报价（RMB）:（含税报价）</t>
  </si>
  <si>
    <t>7.30-8.2（4天）；8小时，超时另计费</t>
  </si>
  <si>
    <t>ISC-大讲堂VVIP</t>
    <phoneticPr fontId="8" type="noConversion"/>
  </si>
  <si>
    <t>ISC-大讲堂-学员</t>
    <phoneticPr fontId="8" type="noConversion"/>
  </si>
  <si>
    <t>ISC-大讲堂4辆</t>
    <phoneticPr fontId="8" type="noConversion"/>
  </si>
  <si>
    <t>ISC-大讲堂350</t>
    <phoneticPr fontId="8" type="noConversion"/>
  </si>
  <si>
    <t>往返各一趟</t>
    <phoneticPr fontId="8" type="noConversion"/>
  </si>
  <si>
    <t>天</t>
    <phoneticPr fontId="8" type="noConversion"/>
  </si>
  <si>
    <t>工作人员及司机不单独收取服务费</t>
    <phoneticPr fontId="8" type="noConversion"/>
  </si>
  <si>
    <t>仅此次免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</si>
</sst>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_);[Red]\(\¥#,##0\)"/>
    <numFmt numFmtId="177" formatCode="\¥#,##0.00_);[Red]\(\¥#,##0.00\)"/>
  </numFmts>
  <fonts count="11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rgb="FFFF0000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8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38" fontId="3" fillId="3" borderId="4" xfId="0" applyNumberFormat="1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177" fontId="4" fillId="3" borderId="4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38" fontId="3" fillId="4" borderId="4" xfId="0" applyNumberFormat="1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7" fontId="4" fillId="4" borderId="4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8" fontId="3" fillId="5" borderId="4" xfId="0" applyNumberFormat="1" applyFont="1" applyFill="1" applyBorder="1" applyAlignment="1">
      <alignment horizontal="center" vertical="center" wrapText="1"/>
    </xf>
    <xf numFmtId="176" fontId="3" fillId="5" borderId="4" xfId="0" applyNumberFormat="1" applyFont="1" applyFill="1" applyBorder="1" applyAlignment="1">
      <alignment horizontal="center" vertical="center" wrapText="1"/>
    </xf>
    <xf numFmtId="177" fontId="3" fillId="5" borderId="4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3" fillId="3" borderId="11" xfId="0" applyFont="1" applyFill="1" applyBorder="1" applyAlignment="1">
      <alignment horizontal="center" vertical="center" wrapText="1"/>
    </xf>
    <xf numFmtId="0" fontId="0" fillId="3" borderId="4" xfId="0" applyFill="1" applyBorder="1">
      <alignment vertical="center"/>
    </xf>
    <xf numFmtId="0" fontId="3" fillId="4" borderId="11" xfId="0" applyFont="1" applyFill="1" applyBorder="1" applyAlignment="1">
      <alignment horizontal="center" vertical="center" wrapText="1"/>
    </xf>
    <xf numFmtId="0" fontId="0" fillId="4" borderId="4" xfId="0" applyFill="1" applyBorder="1">
      <alignment vertical="center"/>
    </xf>
    <xf numFmtId="177" fontId="2" fillId="0" borderId="4" xfId="0" applyNumberFormat="1" applyFont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0" fillId="5" borderId="4" xfId="0" applyFill="1" applyBorder="1">
      <alignment vertical="center"/>
    </xf>
    <xf numFmtId="177" fontId="3" fillId="0" borderId="11" xfId="0" applyNumberFormat="1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177" fontId="2" fillId="0" borderId="15" xfId="0" applyNumberFormat="1" applyFont="1" applyBorder="1" applyAlignment="1">
      <alignment horizontal="center" vertical="center" wrapText="1"/>
    </xf>
    <xf numFmtId="0" fontId="5" fillId="0" borderId="17" xfId="0" applyFont="1" applyBorder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8" fontId="6" fillId="3" borderId="4" xfId="0" applyNumberFormat="1" applyFont="1" applyFill="1" applyBorder="1" applyAlignment="1">
      <alignment horizontal="center" vertical="center" wrapText="1"/>
    </xf>
    <xf numFmtId="176" fontId="6" fillId="3" borderId="4" xfId="0" applyNumberFormat="1" applyFont="1" applyFill="1" applyBorder="1" applyAlignment="1">
      <alignment horizontal="center" vertical="center" wrapText="1"/>
    </xf>
    <xf numFmtId="177" fontId="6" fillId="3" borderId="4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4" xfId="0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7" fontId="2" fillId="6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9" fontId="3" fillId="0" borderId="11" xfId="0" applyNumberFormat="1" applyFont="1" applyBorder="1" applyAlignment="1">
      <alignment horizontal="left" vertical="center"/>
    </xf>
    <xf numFmtId="9" fontId="3" fillId="0" borderId="12" xfId="0" applyNumberFormat="1" applyFont="1" applyBorder="1" applyAlignment="1">
      <alignment horizontal="left" vertical="center"/>
    </xf>
    <xf numFmtId="9" fontId="3" fillId="0" borderId="13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7" fontId="4" fillId="7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7" borderId="4" xfId="0" applyNumberFormat="1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177" fontId="3" fillId="8" borderId="4" xfId="0" applyNumberFormat="1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zoomScale="120" zoomScaleNormal="120" workbookViewId="0">
      <selection activeCell="D2" sqref="D2"/>
    </sheetView>
  </sheetViews>
  <sheetFormatPr baseColWidth="10" defaultColWidth="8.83203125" defaultRowHeight="15"/>
  <cols>
    <col min="1" max="1" width="14.1640625" customWidth="1"/>
    <col min="2" max="2" width="19" customWidth="1"/>
    <col min="3" max="3" width="27.6640625" customWidth="1"/>
    <col min="4" max="4" width="6.83203125" customWidth="1"/>
    <col min="5" max="5" width="5.5" customWidth="1"/>
    <col min="6" max="6" width="6.83203125" customWidth="1"/>
    <col min="7" max="7" width="5.5" customWidth="1"/>
    <col min="8" max="8" width="11" customWidth="1"/>
    <col min="9" max="9" width="12.1640625" customWidth="1"/>
    <col min="10" max="10" width="36.83203125" customWidth="1"/>
    <col min="11" max="11" width="8.5" customWidth="1"/>
  </cols>
  <sheetData>
    <row r="1" spans="1:11" ht="1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4</v>
      </c>
      <c r="H1" s="2" t="s">
        <v>6</v>
      </c>
      <c r="I1" s="2" t="s">
        <v>7</v>
      </c>
      <c r="J1" s="30" t="s">
        <v>8</v>
      </c>
      <c r="K1" s="31" t="s">
        <v>9</v>
      </c>
    </row>
    <row r="2" spans="1:11">
      <c r="A2" s="67" t="s">
        <v>10</v>
      </c>
      <c r="B2" s="4" t="s">
        <v>11</v>
      </c>
      <c r="C2" s="4" t="s">
        <v>12</v>
      </c>
      <c r="D2" s="5">
        <v>10</v>
      </c>
      <c r="E2" s="6" t="s">
        <v>13</v>
      </c>
      <c r="F2" s="5">
        <v>1</v>
      </c>
      <c r="G2" s="6" t="s">
        <v>14</v>
      </c>
      <c r="H2" s="7">
        <v>3000</v>
      </c>
      <c r="I2" s="20">
        <f t="shared" ref="I2:I7" si="0">D2*F2*H2</f>
        <v>30000</v>
      </c>
      <c r="J2" s="32" t="s">
        <v>15</v>
      </c>
      <c r="K2" s="33"/>
    </row>
    <row r="3" spans="1:11">
      <c r="A3" s="68"/>
      <c r="B3" s="4" t="s">
        <v>11</v>
      </c>
      <c r="C3" s="4" t="s">
        <v>16</v>
      </c>
      <c r="D3" s="5">
        <v>3</v>
      </c>
      <c r="E3" s="6" t="s">
        <v>13</v>
      </c>
      <c r="F3" s="5">
        <v>0</v>
      </c>
      <c r="G3" s="6" t="s">
        <v>14</v>
      </c>
      <c r="H3" s="7">
        <v>10000</v>
      </c>
      <c r="I3" s="20">
        <f t="shared" si="0"/>
        <v>0</v>
      </c>
      <c r="J3" s="32" t="s">
        <v>15</v>
      </c>
      <c r="K3" s="33"/>
    </row>
    <row r="4" spans="1:11">
      <c r="A4" s="68"/>
      <c r="B4" s="62" t="s">
        <v>17</v>
      </c>
      <c r="C4" s="9" t="s">
        <v>12</v>
      </c>
      <c r="D4" s="10">
        <v>5</v>
      </c>
      <c r="E4" s="11" t="s">
        <v>13</v>
      </c>
      <c r="F4" s="10">
        <v>1</v>
      </c>
      <c r="G4" s="11" t="s">
        <v>14</v>
      </c>
      <c r="H4" s="12">
        <v>3500</v>
      </c>
      <c r="I4" s="21">
        <f t="shared" si="0"/>
        <v>17500</v>
      </c>
      <c r="J4" s="34" t="s">
        <v>18</v>
      </c>
      <c r="K4" s="35" t="s">
        <v>19</v>
      </c>
    </row>
    <row r="5" spans="1:11">
      <c r="A5" s="68"/>
      <c r="B5" s="63"/>
      <c r="C5" s="9" t="s">
        <v>20</v>
      </c>
      <c r="D5" s="10">
        <v>5</v>
      </c>
      <c r="E5" s="11" t="s">
        <v>13</v>
      </c>
      <c r="F5" s="10">
        <v>1</v>
      </c>
      <c r="G5" s="11" t="s">
        <v>14</v>
      </c>
      <c r="H5" s="12">
        <v>900</v>
      </c>
      <c r="I5" s="21">
        <f t="shared" si="0"/>
        <v>4500</v>
      </c>
      <c r="J5" s="34" t="s">
        <v>21</v>
      </c>
      <c r="K5" s="35" t="s">
        <v>19</v>
      </c>
    </row>
    <row r="6" spans="1:11">
      <c r="A6" s="68"/>
      <c r="B6" s="64"/>
      <c r="C6" s="9" t="s">
        <v>22</v>
      </c>
      <c r="D6" s="10">
        <v>5</v>
      </c>
      <c r="E6" s="11" t="s">
        <v>13</v>
      </c>
      <c r="F6" s="10">
        <v>1</v>
      </c>
      <c r="G6" s="11" t="s">
        <v>23</v>
      </c>
      <c r="H6" s="12">
        <v>15</v>
      </c>
      <c r="I6" s="21">
        <f t="shared" si="0"/>
        <v>75</v>
      </c>
      <c r="J6" s="34"/>
      <c r="K6" s="35" t="s">
        <v>19</v>
      </c>
    </row>
    <row r="7" spans="1:11">
      <c r="A7" s="68"/>
      <c r="B7" s="13" t="s">
        <v>24</v>
      </c>
      <c r="C7" s="14" t="s">
        <v>25</v>
      </c>
      <c r="D7" s="15">
        <v>20</v>
      </c>
      <c r="E7" s="16" t="s">
        <v>13</v>
      </c>
      <c r="F7" s="15">
        <v>1</v>
      </c>
      <c r="G7" s="16" t="s">
        <v>14</v>
      </c>
      <c r="H7" s="17">
        <v>3000</v>
      </c>
      <c r="I7" s="23">
        <f t="shared" si="0"/>
        <v>60000</v>
      </c>
      <c r="J7" s="36" t="s">
        <v>26</v>
      </c>
      <c r="K7" s="37" t="s">
        <v>27</v>
      </c>
    </row>
    <row r="8" spans="1:11">
      <c r="A8" s="69"/>
      <c r="B8" s="55" t="s">
        <v>28</v>
      </c>
      <c r="C8" s="55"/>
      <c r="D8" s="55"/>
      <c r="E8" s="55"/>
      <c r="F8" s="55"/>
      <c r="G8" s="55"/>
      <c r="H8" s="55"/>
      <c r="I8" s="38">
        <f>SUM(I2:I7)</f>
        <v>112075</v>
      </c>
      <c r="J8" s="32"/>
      <c r="K8" s="33"/>
    </row>
    <row r="9" spans="1:11">
      <c r="A9" s="61" t="s">
        <v>29</v>
      </c>
      <c r="B9" s="19" t="s">
        <v>30</v>
      </c>
      <c r="C9" s="4" t="s">
        <v>31</v>
      </c>
      <c r="D9" s="5">
        <v>10</v>
      </c>
      <c r="E9" s="6" t="s">
        <v>32</v>
      </c>
      <c r="F9" s="5">
        <v>2</v>
      </c>
      <c r="G9" s="6" t="s">
        <v>33</v>
      </c>
      <c r="H9" s="20">
        <v>1300</v>
      </c>
      <c r="I9" s="20">
        <f t="shared" ref="I9:I16" si="1">D9*F9*H9</f>
        <v>26000</v>
      </c>
      <c r="J9" s="32"/>
      <c r="K9" s="33"/>
    </row>
    <row r="10" spans="1:11">
      <c r="A10" s="61"/>
      <c r="B10" s="19" t="s">
        <v>34</v>
      </c>
      <c r="C10" s="4" t="s">
        <v>35</v>
      </c>
      <c r="D10" s="5">
        <v>15</v>
      </c>
      <c r="E10" s="6" t="s">
        <v>32</v>
      </c>
      <c r="F10" s="5">
        <v>2</v>
      </c>
      <c r="G10" s="6" t="s">
        <v>33</v>
      </c>
      <c r="H10" s="20">
        <v>1150</v>
      </c>
      <c r="I10" s="20">
        <f t="shared" si="1"/>
        <v>34500</v>
      </c>
      <c r="J10" s="32"/>
      <c r="K10" s="33"/>
    </row>
    <row r="11" spans="1:11">
      <c r="A11" s="61"/>
      <c r="B11" s="19" t="s">
        <v>34</v>
      </c>
      <c r="C11" s="4" t="s">
        <v>36</v>
      </c>
      <c r="D11" s="5">
        <v>20</v>
      </c>
      <c r="E11" s="6" t="s">
        <v>32</v>
      </c>
      <c r="F11" s="5">
        <v>2</v>
      </c>
      <c r="G11" s="6" t="s">
        <v>33</v>
      </c>
      <c r="H11" s="20">
        <v>1100</v>
      </c>
      <c r="I11" s="20">
        <f t="shared" si="1"/>
        <v>44000</v>
      </c>
      <c r="J11" s="32"/>
      <c r="K11" s="33"/>
    </row>
    <row r="12" spans="1:11">
      <c r="A12" s="61"/>
      <c r="B12" s="19" t="s">
        <v>34</v>
      </c>
      <c r="C12" s="4" t="s">
        <v>37</v>
      </c>
      <c r="D12" s="5">
        <v>15</v>
      </c>
      <c r="E12" s="6" t="s">
        <v>32</v>
      </c>
      <c r="F12" s="5">
        <v>2</v>
      </c>
      <c r="G12" s="6" t="s">
        <v>33</v>
      </c>
      <c r="H12" s="20">
        <v>1050</v>
      </c>
      <c r="I12" s="20">
        <f t="shared" si="1"/>
        <v>31500</v>
      </c>
      <c r="J12" s="32"/>
      <c r="K12" s="33"/>
    </row>
    <row r="13" spans="1:11">
      <c r="A13" s="61"/>
      <c r="B13" s="19" t="s">
        <v>34</v>
      </c>
      <c r="C13" s="4" t="s">
        <v>38</v>
      </c>
      <c r="D13" s="5">
        <v>60</v>
      </c>
      <c r="E13" s="6" t="s">
        <v>32</v>
      </c>
      <c r="F13" s="5">
        <v>2</v>
      </c>
      <c r="G13" s="6" t="s">
        <v>33</v>
      </c>
      <c r="H13" s="20">
        <v>950</v>
      </c>
      <c r="I13" s="20">
        <f t="shared" si="1"/>
        <v>114000</v>
      </c>
      <c r="J13" s="32"/>
      <c r="K13" s="33"/>
    </row>
    <row r="14" spans="1:11">
      <c r="A14" s="61"/>
      <c r="B14" s="8" t="s">
        <v>17</v>
      </c>
      <c r="C14" s="8" t="s">
        <v>39</v>
      </c>
      <c r="D14" s="10">
        <v>5</v>
      </c>
      <c r="E14" s="11" t="s">
        <v>32</v>
      </c>
      <c r="F14" s="10">
        <v>2</v>
      </c>
      <c r="G14" s="10" t="s">
        <v>33</v>
      </c>
      <c r="H14" s="21">
        <v>950</v>
      </c>
      <c r="I14" s="21">
        <f t="shared" si="1"/>
        <v>9500</v>
      </c>
      <c r="J14" s="34"/>
      <c r="K14" s="35" t="s">
        <v>19</v>
      </c>
    </row>
    <row r="15" spans="1:11">
      <c r="A15" s="61"/>
      <c r="B15" s="22" t="s">
        <v>40</v>
      </c>
      <c r="C15" s="14" t="s">
        <v>24</v>
      </c>
      <c r="D15" s="15">
        <v>10</v>
      </c>
      <c r="E15" s="16" t="s">
        <v>32</v>
      </c>
      <c r="F15" s="15">
        <v>3</v>
      </c>
      <c r="G15" s="16" t="s">
        <v>33</v>
      </c>
      <c r="H15" s="23">
        <v>500</v>
      </c>
      <c r="I15" s="23">
        <f t="shared" si="1"/>
        <v>15000</v>
      </c>
      <c r="J15" s="36" t="s">
        <v>41</v>
      </c>
      <c r="K15" s="37" t="s">
        <v>27</v>
      </c>
    </row>
    <row r="16" spans="1:11">
      <c r="A16" s="61"/>
      <c r="B16" s="45" t="s">
        <v>42</v>
      </c>
      <c r="C16" s="46"/>
      <c r="D16" s="47">
        <v>25</v>
      </c>
      <c r="E16" s="48" t="s">
        <v>32</v>
      </c>
      <c r="F16" s="47">
        <v>0</v>
      </c>
      <c r="G16" s="47" t="s">
        <v>33</v>
      </c>
      <c r="H16" s="49">
        <v>500</v>
      </c>
      <c r="I16" s="49">
        <f t="shared" si="1"/>
        <v>0</v>
      </c>
      <c r="J16" s="50" t="s">
        <v>43</v>
      </c>
      <c r="K16" s="51" t="s">
        <v>19</v>
      </c>
    </row>
    <row r="17" spans="1:11">
      <c r="A17" s="61"/>
      <c r="B17" s="55" t="s">
        <v>44</v>
      </c>
      <c r="C17" s="55"/>
      <c r="D17" s="55"/>
      <c r="E17" s="55"/>
      <c r="F17" s="55"/>
      <c r="G17" s="55"/>
      <c r="H17" s="55"/>
      <c r="I17" s="38">
        <f>SUM(I9:I16)</f>
        <v>274500</v>
      </c>
      <c r="J17" s="32"/>
      <c r="K17" s="33"/>
    </row>
    <row r="18" spans="1:11">
      <c r="A18" s="67" t="s">
        <v>45</v>
      </c>
      <c r="B18" s="4" t="s">
        <v>46</v>
      </c>
      <c r="C18" s="4" t="s">
        <v>47</v>
      </c>
      <c r="D18" s="5">
        <v>4</v>
      </c>
      <c r="E18" s="6" t="s">
        <v>48</v>
      </c>
      <c r="F18" s="5">
        <v>3</v>
      </c>
      <c r="G18" s="6" t="s">
        <v>49</v>
      </c>
      <c r="H18" s="20">
        <v>6000</v>
      </c>
      <c r="I18" s="20">
        <f>D18*F18*H18</f>
        <v>72000</v>
      </c>
      <c r="J18" s="32" t="s">
        <v>50</v>
      </c>
      <c r="K18" s="33"/>
    </row>
    <row r="19" spans="1:11">
      <c r="A19" s="68"/>
      <c r="B19" s="4" t="s">
        <v>51</v>
      </c>
      <c r="C19" s="4"/>
      <c r="D19" s="5">
        <v>1</v>
      </c>
      <c r="E19" s="6" t="s">
        <v>52</v>
      </c>
      <c r="F19" s="5">
        <v>3</v>
      </c>
      <c r="G19" s="6" t="s">
        <v>23</v>
      </c>
      <c r="H19" s="20">
        <v>2000</v>
      </c>
      <c r="I19" s="20">
        <f t="shared" ref="I19" si="2">D19*F19*H19</f>
        <v>6000</v>
      </c>
      <c r="J19" s="32"/>
      <c r="K19" s="33"/>
    </row>
    <row r="20" spans="1:11">
      <c r="A20" s="69"/>
      <c r="B20" s="55" t="s">
        <v>53</v>
      </c>
      <c r="C20" s="55"/>
      <c r="D20" s="55"/>
      <c r="E20" s="55"/>
      <c r="F20" s="55"/>
      <c r="G20" s="55"/>
      <c r="H20" s="55"/>
      <c r="I20" s="38">
        <f>SUM(I18:I19)</f>
        <v>78000</v>
      </c>
      <c r="J20" s="4"/>
      <c r="K20" s="33"/>
    </row>
    <row r="21" spans="1:11">
      <c r="A21" s="61" t="s">
        <v>54</v>
      </c>
      <c r="B21" s="4" t="s">
        <v>55</v>
      </c>
      <c r="C21" s="4"/>
      <c r="D21" s="5">
        <v>6</v>
      </c>
      <c r="E21" s="6" t="s">
        <v>13</v>
      </c>
      <c r="F21" s="5">
        <v>2</v>
      </c>
      <c r="G21" s="6" t="s">
        <v>56</v>
      </c>
      <c r="H21" s="20">
        <v>600</v>
      </c>
      <c r="I21" s="20">
        <f t="shared" ref="I21:I26" si="3">D21*F21*H21</f>
        <v>7200</v>
      </c>
      <c r="J21" s="32" t="s">
        <v>57</v>
      </c>
      <c r="K21" s="33"/>
    </row>
    <row r="22" spans="1:11">
      <c r="A22" s="61"/>
      <c r="B22" s="4" t="s">
        <v>58</v>
      </c>
      <c r="C22" s="4"/>
      <c r="D22" s="5">
        <v>2</v>
      </c>
      <c r="E22" s="6" t="s">
        <v>59</v>
      </c>
      <c r="F22" s="5">
        <v>2</v>
      </c>
      <c r="G22" s="6" t="s">
        <v>56</v>
      </c>
      <c r="H22" s="20">
        <v>1200</v>
      </c>
      <c r="I22" s="20">
        <f t="shared" si="3"/>
        <v>4800</v>
      </c>
      <c r="J22" s="32" t="s">
        <v>60</v>
      </c>
      <c r="K22" s="33"/>
    </row>
    <row r="23" spans="1:11">
      <c r="A23" s="61"/>
      <c r="B23" s="9" t="s">
        <v>17</v>
      </c>
      <c r="C23" s="9" t="s">
        <v>61</v>
      </c>
      <c r="D23" s="10">
        <v>1</v>
      </c>
      <c r="E23" s="11" t="s">
        <v>59</v>
      </c>
      <c r="F23" s="10">
        <v>2</v>
      </c>
      <c r="G23" s="11" t="s">
        <v>56</v>
      </c>
      <c r="H23" s="21">
        <v>2000</v>
      </c>
      <c r="I23" s="21">
        <f t="shared" si="3"/>
        <v>4000</v>
      </c>
      <c r="J23" s="34"/>
      <c r="K23" s="35" t="s">
        <v>19</v>
      </c>
    </row>
    <row r="24" spans="1:11">
      <c r="A24" s="61"/>
      <c r="B24" s="9" t="s">
        <v>62</v>
      </c>
      <c r="C24" s="9" t="s">
        <v>63</v>
      </c>
      <c r="D24" s="10">
        <v>10</v>
      </c>
      <c r="E24" s="10" t="s">
        <v>59</v>
      </c>
      <c r="F24" s="10">
        <v>2</v>
      </c>
      <c r="G24" s="11" t="s">
        <v>56</v>
      </c>
      <c r="H24" s="21">
        <v>2800</v>
      </c>
      <c r="I24" s="21">
        <f t="shared" si="3"/>
        <v>56000</v>
      </c>
      <c r="J24" s="34"/>
      <c r="K24" s="35" t="s">
        <v>19</v>
      </c>
    </row>
    <row r="25" spans="1:11">
      <c r="A25" s="61"/>
      <c r="B25" s="24" t="s">
        <v>62</v>
      </c>
      <c r="C25" s="24" t="s">
        <v>64</v>
      </c>
      <c r="D25" s="25">
        <v>6</v>
      </c>
      <c r="E25" s="25" t="s">
        <v>59</v>
      </c>
      <c r="F25" s="25">
        <v>2</v>
      </c>
      <c r="G25" s="26" t="s">
        <v>56</v>
      </c>
      <c r="H25" s="27">
        <v>2800</v>
      </c>
      <c r="I25" s="27">
        <f t="shared" si="3"/>
        <v>33600</v>
      </c>
      <c r="J25" s="39"/>
      <c r="K25" s="40" t="s">
        <v>65</v>
      </c>
    </row>
    <row r="26" spans="1:11">
      <c r="A26" s="61"/>
      <c r="B26" s="24" t="s">
        <v>66</v>
      </c>
      <c r="C26" s="24" t="s">
        <v>67</v>
      </c>
      <c r="D26" s="25">
        <v>300</v>
      </c>
      <c r="E26" s="25" t="s">
        <v>13</v>
      </c>
      <c r="F26" s="25">
        <v>1</v>
      </c>
      <c r="G26" s="26" t="s">
        <v>52</v>
      </c>
      <c r="H26" s="27">
        <v>20</v>
      </c>
      <c r="I26" s="27">
        <f t="shared" si="3"/>
        <v>6000</v>
      </c>
      <c r="J26" s="39" t="s">
        <v>68</v>
      </c>
      <c r="K26" s="40" t="s">
        <v>65</v>
      </c>
    </row>
    <row r="27" spans="1:11">
      <c r="A27" s="61"/>
      <c r="B27" s="55" t="s">
        <v>69</v>
      </c>
      <c r="C27" s="55"/>
      <c r="D27" s="55"/>
      <c r="E27" s="55"/>
      <c r="F27" s="55"/>
      <c r="G27" s="55"/>
      <c r="H27" s="55"/>
      <c r="I27" s="38">
        <f>SUM(I21:I26)</f>
        <v>111600</v>
      </c>
      <c r="J27" s="32"/>
      <c r="K27" s="33"/>
    </row>
    <row r="28" spans="1:11">
      <c r="A28" s="61" t="s">
        <v>70</v>
      </c>
      <c r="B28" s="65" t="s">
        <v>71</v>
      </c>
      <c r="C28" s="4" t="s">
        <v>72</v>
      </c>
      <c r="D28" s="4">
        <v>25</v>
      </c>
      <c r="E28" s="4" t="s">
        <v>73</v>
      </c>
      <c r="F28" s="4">
        <v>1</v>
      </c>
      <c r="G28" s="4" t="s">
        <v>23</v>
      </c>
      <c r="H28" s="20">
        <v>15</v>
      </c>
      <c r="I28" s="20">
        <f t="shared" ref="I28:I29" si="4">D28*F28*H28</f>
        <v>375</v>
      </c>
      <c r="J28" s="32"/>
      <c r="K28" s="33"/>
    </row>
    <row r="29" spans="1:11">
      <c r="A29" s="61"/>
      <c r="B29" s="66"/>
      <c r="C29" s="4" t="s">
        <v>74</v>
      </c>
      <c r="D29" s="4">
        <v>15</v>
      </c>
      <c r="E29" s="4" t="s">
        <v>73</v>
      </c>
      <c r="F29" s="4">
        <v>1</v>
      </c>
      <c r="G29" s="4" t="s">
        <v>23</v>
      </c>
      <c r="H29" s="20">
        <v>30</v>
      </c>
      <c r="I29" s="20">
        <f t="shared" si="4"/>
        <v>450</v>
      </c>
      <c r="J29" s="32"/>
      <c r="K29" s="33"/>
    </row>
    <row r="30" spans="1:11">
      <c r="A30" s="61"/>
      <c r="B30" s="55" t="s">
        <v>75</v>
      </c>
      <c r="C30" s="55"/>
      <c r="D30" s="55"/>
      <c r="E30" s="55"/>
      <c r="F30" s="55"/>
      <c r="G30" s="55"/>
      <c r="H30" s="55"/>
      <c r="I30" s="38">
        <f>SUM(I28:I29)</f>
        <v>825</v>
      </c>
      <c r="J30" s="32"/>
      <c r="K30" s="33"/>
    </row>
    <row r="31" spans="1:11">
      <c r="A31" s="61" t="s">
        <v>76</v>
      </c>
      <c r="B31" s="19" t="s">
        <v>77</v>
      </c>
      <c r="C31" s="4"/>
      <c r="D31" s="5">
        <v>3</v>
      </c>
      <c r="E31" s="6" t="s">
        <v>13</v>
      </c>
      <c r="F31" s="5">
        <v>2</v>
      </c>
      <c r="G31" s="6" t="s">
        <v>56</v>
      </c>
      <c r="H31" s="20">
        <v>500</v>
      </c>
      <c r="I31" s="20">
        <f t="shared" ref="I31:I32" si="5">D31*F31*H31</f>
        <v>3000</v>
      </c>
      <c r="J31" s="32"/>
      <c r="K31" s="33"/>
    </row>
    <row r="32" spans="1:11">
      <c r="A32" s="61"/>
      <c r="B32" s="4" t="s">
        <v>78</v>
      </c>
      <c r="C32" s="4" t="s">
        <v>79</v>
      </c>
      <c r="D32" s="5">
        <v>3</v>
      </c>
      <c r="E32" s="6" t="s">
        <v>13</v>
      </c>
      <c r="F32" s="5">
        <v>2</v>
      </c>
      <c r="G32" s="6" t="s">
        <v>56</v>
      </c>
      <c r="H32" s="20">
        <v>130</v>
      </c>
      <c r="I32" s="20">
        <f t="shared" si="5"/>
        <v>780</v>
      </c>
      <c r="J32" s="32"/>
      <c r="K32" s="33"/>
    </row>
    <row r="33" spans="1:11">
      <c r="A33" s="61"/>
      <c r="B33" s="55" t="s">
        <v>80</v>
      </c>
      <c r="C33" s="55"/>
      <c r="D33" s="55"/>
      <c r="E33" s="55"/>
      <c r="F33" s="55"/>
      <c r="G33" s="55"/>
      <c r="H33" s="55"/>
      <c r="I33" s="38">
        <f>SUM(I31:I32)</f>
        <v>3780</v>
      </c>
      <c r="J33" s="32"/>
      <c r="K33" s="33"/>
    </row>
    <row r="34" spans="1:11">
      <c r="A34" s="28" t="s">
        <v>81</v>
      </c>
      <c r="B34" s="56" t="s">
        <v>82</v>
      </c>
      <c r="C34" s="57"/>
      <c r="D34" s="57"/>
      <c r="E34" s="57"/>
      <c r="F34" s="57"/>
      <c r="G34" s="57"/>
      <c r="H34" s="58"/>
      <c r="I34" s="38">
        <f>I17+I20+I27+I30+I33+I8</f>
        <v>580780</v>
      </c>
      <c r="J34" s="41"/>
      <c r="K34" s="33"/>
    </row>
    <row r="35" spans="1:11">
      <c r="A35" s="29" t="s">
        <v>83</v>
      </c>
      <c r="B35" s="56">
        <v>0.1</v>
      </c>
      <c r="C35" s="57"/>
      <c r="D35" s="57"/>
      <c r="E35" s="57"/>
      <c r="F35" s="57"/>
      <c r="G35" s="57"/>
      <c r="H35" s="58"/>
      <c r="I35" s="38">
        <f>I34*B35</f>
        <v>58078</v>
      </c>
      <c r="J35" s="42"/>
      <c r="K35" s="33"/>
    </row>
    <row r="36" spans="1:11">
      <c r="A36" s="18" t="s">
        <v>84</v>
      </c>
      <c r="B36" s="56">
        <v>0.06</v>
      </c>
      <c r="C36" s="57"/>
      <c r="D36" s="57"/>
      <c r="E36" s="57"/>
      <c r="F36" s="57"/>
      <c r="G36" s="57"/>
      <c r="H36" s="58"/>
      <c r="I36" s="38">
        <f>(I34+I35)*B36</f>
        <v>38331.479999999996</v>
      </c>
      <c r="J36" s="42"/>
      <c r="K36" s="33"/>
    </row>
    <row r="37" spans="1:11" ht="18">
      <c r="A37" s="59" t="s">
        <v>85</v>
      </c>
      <c r="B37" s="60"/>
      <c r="C37" s="60"/>
      <c r="D37" s="60"/>
      <c r="E37" s="60"/>
      <c r="F37" s="60"/>
      <c r="G37" s="60"/>
      <c r="H37" s="60"/>
      <c r="I37" s="43">
        <f>I34+I35+I36</f>
        <v>677189.48</v>
      </c>
      <c r="J37" s="44"/>
      <c r="K37" s="33"/>
    </row>
  </sheetData>
  <autoFilter ref="K1:K37" xr:uid="{00000000-0009-0000-0000-000000000000}"/>
  <mergeCells count="18">
    <mergeCell ref="B4:B6"/>
    <mergeCell ref="B28:B29"/>
    <mergeCell ref="A2:A8"/>
    <mergeCell ref="A9:A17"/>
    <mergeCell ref="A18:A20"/>
    <mergeCell ref="A21:A27"/>
    <mergeCell ref="A28:A30"/>
    <mergeCell ref="B8:H8"/>
    <mergeCell ref="B17:H17"/>
    <mergeCell ref="B20:H20"/>
    <mergeCell ref="B27:H27"/>
    <mergeCell ref="B30:H30"/>
    <mergeCell ref="B33:H33"/>
    <mergeCell ref="B34:H34"/>
    <mergeCell ref="B35:H35"/>
    <mergeCell ref="B36:H36"/>
    <mergeCell ref="A37:H37"/>
    <mergeCell ref="A31:A33"/>
  </mergeCells>
  <phoneticPr fontId="8" type="noConversion"/>
  <pageMargins left="0.7" right="0.7" top="0.75" bottom="0.75" header="0.3" footer="0.3"/>
  <pageSetup paperSize="9" orientation="portrait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tabSelected="1" zoomScale="115" zoomScaleNormal="115" workbookViewId="0">
      <selection activeCell="I21" sqref="I21"/>
    </sheetView>
  </sheetViews>
  <sheetFormatPr baseColWidth="10" defaultColWidth="8.83203125" defaultRowHeight="15"/>
  <cols>
    <col min="1" max="1" width="14.1640625" customWidth="1"/>
    <col min="2" max="2" width="19" customWidth="1"/>
    <col min="3" max="3" width="27.6640625" customWidth="1"/>
    <col min="4" max="4" width="6.83203125" customWidth="1"/>
    <col min="5" max="5" width="5.5" customWidth="1"/>
    <col min="6" max="6" width="6.83203125" customWidth="1"/>
    <col min="7" max="7" width="6.6640625" bestFit="1" customWidth="1"/>
    <col min="8" max="8" width="11" customWidth="1"/>
    <col min="9" max="9" width="12.1640625" customWidth="1"/>
    <col min="10" max="10" width="36.83203125" customWidth="1"/>
    <col min="11" max="11" width="8.5" customWidth="1"/>
    <col min="12" max="12" width="8.83203125" style="52"/>
  </cols>
  <sheetData>
    <row r="1" spans="1:13" ht="1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4</v>
      </c>
      <c r="H1" s="2" t="s">
        <v>6</v>
      </c>
      <c r="I1" s="2" t="s">
        <v>7</v>
      </c>
      <c r="J1" s="30" t="s">
        <v>8</v>
      </c>
      <c r="K1" s="31" t="s">
        <v>9</v>
      </c>
    </row>
    <row r="2" spans="1:13">
      <c r="A2" s="67" t="s">
        <v>10</v>
      </c>
      <c r="B2" s="4" t="s">
        <v>11</v>
      </c>
      <c r="C2" s="4" t="s">
        <v>12</v>
      </c>
      <c r="D2" s="5">
        <v>10</v>
      </c>
      <c r="E2" s="6" t="s">
        <v>13</v>
      </c>
      <c r="F2" s="5">
        <v>1</v>
      </c>
      <c r="G2" s="6" t="s">
        <v>14</v>
      </c>
      <c r="H2" s="7">
        <v>3000</v>
      </c>
      <c r="I2" s="20">
        <f>D2*F2*H2</f>
        <v>30000</v>
      </c>
      <c r="J2" s="32" t="s">
        <v>15</v>
      </c>
      <c r="K2" s="33"/>
    </row>
    <row r="3" spans="1:13">
      <c r="A3" s="68"/>
      <c r="B3" s="4" t="s">
        <v>11</v>
      </c>
      <c r="C3" s="4" t="s">
        <v>16</v>
      </c>
      <c r="D3" s="5">
        <v>3</v>
      </c>
      <c r="E3" s="6" t="s">
        <v>13</v>
      </c>
      <c r="F3" s="5">
        <v>0</v>
      </c>
      <c r="G3" s="6" t="s">
        <v>14</v>
      </c>
      <c r="H3" s="7">
        <v>10000</v>
      </c>
      <c r="I3" s="20">
        <f t="shared" ref="I3" si="0">D3*F3*H3</f>
        <v>0</v>
      </c>
      <c r="J3" s="32" t="s">
        <v>15</v>
      </c>
      <c r="K3" s="33"/>
    </row>
    <row r="4" spans="1:13">
      <c r="A4" s="68"/>
      <c r="B4" s="62" t="s">
        <v>87</v>
      </c>
      <c r="C4" s="9" t="s">
        <v>12</v>
      </c>
      <c r="D4" s="10">
        <v>5</v>
      </c>
      <c r="E4" s="11" t="s">
        <v>13</v>
      </c>
      <c r="F4" s="10">
        <v>1</v>
      </c>
      <c r="G4" s="11" t="s">
        <v>14</v>
      </c>
      <c r="H4" s="12">
        <v>3500</v>
      </c>
      <c r="I4" s="21">
        <f>D4*F4*H4</f>
        <v>17500</v>
      </c>
      <c r="J4" s="34" t="s">
        <v>18</v>
      </c>
      <c r="K4" s="35" t="s">
        <v>19</v>
      </c>
    </row>
    <row r="5" spans="1:13">
      <c r="A5" s="68"/>
      <c r="B5" s="63"/>
      <c r="C5" s="9" t="s">
        <v>20</v>
      </c>
      <c r="D5" s="10">
        <v>5</v>
      </c>
      <c r="E5" s="11" t="s">
        <v>13</v>
      </c>
      <c r="F5" s="10">
        <v>1</v>
      </c>
      <c r="G5" s="11" t="s">
        <v>14</v>
      </c>
      <c r="H5" s="12">
        <v>900</v>
      </c>
      <c r="I5" s="21">
        <f>D5*F5*H5</f>
        <v>4500</v>
      </c>
      <c r="J5" s="34" t="s">
        <v>21</v>
      </c>
      <c r="K5" s="35" t="s">
        <v>19</v>
      </c>
    </row>
    <row r="6" spans="1:13">
      <c r="A6" s="68"/>
      <c r="B6" s="64"/>
      <c r="C6" s="9" t="s">
        <v>22</v>
      </c>
      <c r="D6" s="10">
        <v>5</v>
      </c>
      <c r="E6" s="11" t="s">
        <v>13</v>
      </c>
      <c r="F6" s="10">
        <v>1</v>
      </c>
      <c r="G6" s="11" t="s">
        <v>23</v>
      </c>
      <c r="H6" s="70">
        <v>0</v>
      </c>
      <c r="I6" s="21">
        <f>D6*F6*H6</f>
        <v>0</v>
      </c>
      <c r="J6" s="34" t="s">
        <v>94</v>
      </c>
      <c r="K6" s="35" t="s">
        <v>19</v>
      </c>
      <c r="M6" s="52"/>
    </row>
    <row r="7" spans="1:13">
      <c r="A7" s="68"/>
      <c r="B7" s="13" t="s">
        <v>24</v>
      </c>
      <c r="C7" s="14" t="s">
        <v>25</v>
      </c>
      <c r="D7" s="15">
        <v>20</v>
      </c>
      <c r="E7" s="16" t="s">
        <v>13</v>
      </c>
      <c r="F7" s="15">
        <v>1</v>
      </c>
      <c r="G7" s="16" t="s">
        <v>14</v>
      </c>
      <c r="H7" s="17">
        <v>3000</v>
      </c>
      <c r="I7" s="23">
        <f>D7*F7*H7</f>
        <v>60000</v>
      </c>
      <c r="J7" s="36" t="s">
        <v>26</v>
      </c>
      <c r="K7" s="37" t="s">
        <v>27</v>
      </c>
    </row>
    <row r="8" spans="1:13">
      <c r="A8" s="69"/>
      <c r="B8" s="55" t="s">
        <v>28</v>
      </c>
      <c r="C8" s="55"/>
      <c r="D8" s="55"/>
      <c r="E8" s="55"/>
      <c r="F8" s="55"/>
      <c r="G8" s="55"/>
      <c r="H8" s="55"/>
      <c r="I8" s="38">
        <f>SUM(I2:I7)</f>
        <v>112000</v>
      </c>
      <c r="J8" s="32"/>
      <c r="K8" s="33"/>
    </row>
    <row r="9" spans="1:13">
      <c r="A9" s="61" t="s">
        <v>29</v>
      </c>
      <c r="B9" s="19" t="s">
        <v>30</v>
      </c>
      <c r="C9" s="4" t="s">
        <v>31</v>
      </c>
      <c r="D9" s="5">
        <v>10</v>
      </c>
      <c r="E9" s="6" t="s">
        <v>32</v>
      </c>
      <c r="F9" s="5">
        <v>2</v>
      </c>
      <c r="G9" s="6" t="s">
        <v>33</v>
      </c>
      <c r="H9" s="20">
        <v>1300</v>
      </c>
      <c r="I9" s="20">
        <f>D9*F9*H9</f>
        <v>26000</v>
      </c>
      <c r="J9" s="32"/>
      <c r="K9" s="33"/>
    </row>
    <row r="10" spans="1:13">
      <c r="A10" s="61"/>
      <c r="B10" s="19" t="s">
        <v>34</v>
      </c>
      <c r="C10" s="4" t="s">
        <v>35</v>
      </c>
      <c r="D10" s="5">
        <v>0</v>
      </c>
      <c r="E10" s="6" t="s">
        <v>32</v>
      </c>
      <c r="F10" s="5">
        <v>2</v>
      </c>
      <c r="G10" s="6" t="s">
        <v>33</v>
      </c>
      <c r="H10" s="20">
        <v>1150</v>
      </c>
      <c r="I10" s="20">
        <f t="shared" ref="I10:I16" si="1">D10*F10*H10</f>
        <v>0</v>
      </c>
      <c r="J10" s="32"/>
      <c r="K10" s="33"/>
    </row>
    <row r="11" spans="1:13">
      <c r="A11" s="61"/>
      <c r="B11" s="19" t="s">
        <v>34</v>
      </c>
      <c r="C11" s="4" t="s">
        <v>36</v>
      </c>
      <c r="D11" s="5">
        <v>20</v>
      </c>
      <c r="E11" s="6" t="s">
        <v>32</v>
      </c>
      <c r="F11" s="5">
        <v>2</v>
      </c>
      <c r="G11" s="6" t="s">
        <v>33</v>
      </c>
      <c r="H11" s="71">
        <v>1000</v>
      </c>
      <c r="I11" s="20">
        <f>D11*F11*H11</f>
        <v>40000</v>
      </c>
      <c r="J11" s="32"/>
      <c r="K11" s="33"/>
    </row>
    <row r="12" spans="1:13">
      <c r="A12" s="61"/>
      <c r="B12" s="19" t="s">
        <v>34</v>
      </c>
      <c r="C12" s="4" t="s">
        <v>37</v>
      </c>
      <c r="D12" s="5">
        <v>15</v>
      </c>
      <c r="E12" s="6" t="s">
        <v>32</v>
      </c>
      <c r="F12" s="5">
        <v>2</v>
      </c>
      <c r="G12" s="6" t="s">
        <v>33</v>
      </c>
      <c r="H12" s="71">
        <v>950</v>
      </c>
      <c r="I12" s="20">
        <f>D12*F12*H12</f>
        <v>28500</v>
      </c>
      <c r="J12" s="32"/>
      <c r="K12" s="33"/>
    </row>
    <row r="13" spans="1:13">
      <c r="A13" s="61"/>
      <c r="B13" s="19" t="s">
        <v>34</v>
      </c>
      <c r="C13" s="4" t="s">
        <v>38</v>
      </c>
      <c r="D13" s="5">
        <v>60</v>
      </c>
      <c r="E13" s="6" t="s">
        <v>32</v>
      </c>
      <c r="F13" s="5">
        <v>2</v>
      </c>
      <c r="G13" s="6" t="s">
        <v>33</v>
      </c>
      <c r="H13" s="71">
        <v>850</v>
      </c>
      <c r="I13" s="20">
        <f>D13*F13*H13</f>
        <v>102000</v>
      </c>
      <c r="J13" s="32"/>
      <c r="K13" s="33"/>
    </row>
    <row r="14" spans="1:13">
      <c r="A14" s="61"/>
      <c r="B14" s="8" t="s">
        <v>87</v>
      </c>
      <c r="C14" s="8" t="s">
        <v>39</v>
      </c>
      <c r="D14" s="10">
        <v>10</v>
      </c>
      <c r="E14" s="11" t="s">
        <v>32</v>
      </c>
      <c r="F14" s="10">
        <v>2</v>
      </c>
      <c r="G14" s="10" t="s">
        <v>33</v>
      </c>
      <c r="H14" s="72">
        <v>850</v>
      </c>
      <c r="I14" s="21">
        <f>D14*F14*H14</f>
        <v>17000</v>
      </c>
      <c r="J14" s="34"/>
      <c r="K14" s="35" t="s">
        <v>19</v>
      </c>
    </row>
    <row r="15" spans="1:13">
      <c r="A15" s="61"/>
      <c r="B15" s="22" t="s">
        <v>40</v>
      </c>
      <c r="C15" s="14" t="s">
        <v>24</v>
      </c>
      <c r="D15" s="15">
        <v>10</v>
      </c>
      <c r="E15" s="16" t="s">
        <v>32</v>
      </c>
      <c r="F15" s="15">
        <v>3</v>
      </c>
      <c r="G15" s="16" t="s">
        <v>33</v>
      </c>
      <c r="H15" s="23">
        <v>500</v>
      </c>
      <c r="I15" s="23">
        <f>D15*F15*H15</f>
        <v>15000</v>
      </c>
      <c r="J15" s="36" t="s">
        <v>41</v>
      </c>
      <c r="K15" s="37" t="s">
        <v>27</v>
      </c>
    </row>
    <row r="16" spans="1:13">
      <c r="A16" s="61"/>
      <c r="B16" s="8" t="s">
        <v>88</v>
      </c>
      <c r="C16" s="9"/>
      <c r="D16" s="10">
        <v>25</v>
      </c>
      <c r="E16" s="11" t="s">
        <v>32</v>
      </c>
      <c r="F16" s="10">
        <v>0</v>
      </c>
      <c r="G16" s="10" t="s">
        <v>33</v>
      </c>
      <c r="H16" s="21">
        <v>500</v>
      </c>
      <c r="I16" s="21">
        <f t="shared" si="1"/>
        <v>0</v>
      </c>
      <c r="J16" s="34" t="s">
        <v>43</v>
      </c>
      <c r="K16" s="35" t="s">
        <v>19</v>
      </c>
    </row>
    <row r="17" spans="1:11">
      <c r="A17" s="61"/>
      <c r="B17" s="55" t="s">
        <v>44</v>
      </c>
      <c r="C17" s="55"/>
      <c r="D17" s="55"/>
      <c r="E17" s="55"/>
      <c r="F17" s="55"/>
      <c r="G17" s="55"/>
      <c r="H17" s="55"/>
      <c r="I17" s="38">
        <f>SUM(I9:I16)</f>
        <v>228500</v>
      </c>
      <c r="J17" s="32"/>
      <c r="K17" s="33"/>
    </row>
    <row r="18" spans="1:11">
      <c r="A18" s="67" t="s">
        <v>45</v>
      </c>
      <c r="B18" s="4" t="s">
        <v>46</v>
      </c>
      <c r="C18" s="4" t="s">
        <v>47</v>
      </c>
      <c r="D18" s="5">
        <v>4</v>
      </c>
      <c r="E18" s="6" t="s">
        <v>48</v>
      </c>
      <c r="F18" s="5">
        <v>3</v>
      </c>
      <c r="G18" s="6" t="s">
        <v>49</v>
      </c>
      <c r="H18" s="20">
        <v>6000</v>
      </c>
      <c r="I18" s="20">
        <f>D18*F18*H18</f>
        <v>72000</v>
      </c>
      <c r="J18" s="32" t="s">
        <v>50</v>
      </c>
      <c r="K18" s="33"/>
    </row>
    <row r="19" spans="1:11">
      <c r="A19" s="68"/>
      <c r="B19" s="4" t="s">
        <v>51</v>
      </c>
      <c r="C19" s="4"/>
      <c r="D19" s="5">
        <v>1</v>
      </c>
      <c r="E19" s="6" t="s">
        <v>52</v>
      </c>
      <c r="F19" s="5">
        <v>3</v>
      </c>
      <c r="G19" s="6" t="s">
        <v>23</v>
      </c>
      <c r="H19" s="20">
        <v>2000</v>
      </c>
      <c r="I19" s="20">
        <f t="shared" ref="I19" si="2">D19*F19*H19</f>
        <v>6000</v>
      </c>
      <c r="J19" s="32"/>
      <c r="K19" s="33"/>
    </row>
    <row r="20" spans="1:11">
      <c r="A20" s="69"/>
      <c r="B20" s="55" t="s">
        <v>53</v>
      </c>
      <c r="C20" s="55"/>
      <c r="D20" s="55"/>
      <c r="E20" s="55"/>
      <c r="F20" s="55"/>
      <c r="G20" s="55"/>
      <c r="H20" s="55"/>
      <c r="I20" s="38">
        <f>SUM(I18:I19)</f>
        <v>78000</v>
      </c>
      <c r="J20" s="4"/>
      <c r="K20" s="33"/>
    </row>
    <row r="21" spans="1:11">
      <c r="A21" s="61" t="s">
        <v>54</v>
      </c>
      <c r="B21" s="4" t="s">
        <v>55</v>
      </c>
      <c r="C21" s="4"/>
      <c r="D21" s="5">
        <v>6</v>
      </c>
      <c r="E21" s="6" t="s">
        <v>13</v>
      </c>
      <c r="F21" s="5">
        <v>4</v>
      </c>
      <c r="G21" s="6" t="s">
        <v>56</v>
      </c>
      <c r="H21" s="20">
        <v>600</v>
      </c>
      <c r="I21" s="20">
        <f>D21*F21*H21</f>
        <v>14400</v>
      </c>
      <c r="J21" s="32" t="s">
        <v>86</v>
      </c>
      <c r="K21" s="33"/>
    </row>
    <row r="22" spans="1:11">
      <c r="A22" s="61"/>
      <c r="B22" s="4" t="s">
        <v>87</v>
      </c>
      <c r="C22" s="4" t="s">
        <v>61</v>
      </c>
      <c r="D22" s="5">
        <v>1</v>
      </c>
      <c r="E22" s="6" t="s">
        <v>59</v>
      </c>
      <c r="F22" s="5">
        <v>0</v>
      </c>
      <c r="G22" s="6" t="s">
        <v>56</v>
      </c>
      <c r="H22" s="20">
        <v>2000</v>
      </c>
      <c r="I22" s="20">
        <f t="shared" ref="I22" si="3">D22*F22*H22</f>
        <v>0</v>
      </c>
      <c r="J22" s="32"/>
      <c r="K22" s="33"/>
    </row>
    <row r="23" spans="1:11">
      <c r="A23" s="61"/>
      <c r="B23" s="9" t="s">
        <v>62</v>
      </c>
      <c r="C23" s="9" t="s">
        <v>89</v>
      </c>
      <c r="D23" s="10">
        <v>4</v>
      </c>
      <c r="E23" s="10" t="s">
        <v>59</v>
      </c>
      <c r="F23" s="10">
        <v>2</v>
      </c>
      <c r="G23" s="11" t="s">
        <v>56</v>
      </c>
      <c r="H23" s="72">
        <v>2400</v>
      </c>
      <c r="I23" s="21">
        <f>D23*F23*H23</f>
        <v>19200</v>
      </c>
      <c r="J23" s="73" t="s">
        <v>91</v>
      </c>
      <c r="K23" s="35" t="s">
        <v>19</v>
      </c>
    </row>
    <row r="24" spans="1:11">
      <c r="A24" s="61"/>
      <c r="B24" s="9" t="s">
        <v>66</v>
      </c>
      <c r="C24" s="9" t="s">
        <v>90</v>
      </c>
      <c r="D24" s="10">
        <v>350</v>
      </c>
      <c r="E24" s="10" t="s">
        <v>13</v>
      </c>
      <c r="F24" s="10">
        <v>2</v>
      </c>
      <c r="G24" s="11" t="s">
        <v>56</v>
      </c>
      <c r="H24" s="21">
        <v>20</v>
      </c>
      <c r="I24" s="21">
        <f>D24*F24*H24</f>
        <v>14000</v>
      </c>
      <c r="J24" s="34"/>
      <c r="K24" s="35" t="s">
        <v>19</v>
      </c>
    </row>
    <row r="25" spans="1:11">
      <c r="A25" s="61"/>
      <c r="B25" s="24" t="s">
        <v>62</v>
      </c>
      <c r="C25" s="24" t="s">
        <v>64</v>
      </c>
      <c r="D25" s="25">
        <v>6</v>
      </c>
      <c r="E25" s="25" t="s">
        <v>59</v>
      </c>
      <c r="F25" s="25">
        <v>2</v>
      </c>
      <c r="G25" s="26" t="s">
        <v>92</v>
      </c>
      <c r="H25" s="74">
        <v>2400</v>
      </c>
      <c r="I25" s="27">
        <f>D25*F25*H25</f>
        <v>28800</v>
      </c>
      <c r="J25" s="75" t="s">
        <v>91</v>
      </c>
      <c r="K25" s="40" t="s">
        <v>65</v>
      </c>
    </row>
    <row r="26" spans="1:11">
      <c r="A26" s="61"/>
      <c r="B26" s="24" t="s">
        <v>66</v>
      </c>
      <c r="C26" s="24" t="s">
        <v>67</v>
      </c>
      <c r="D26" s="25">
        <v>300</v>
      </c>
      <c r="E26" s="25" t="s">
        <v>13</v>
      </c>
      <c r="F26" s="25">
        <v>1</v>
      </c>
      <c r="G26" s="26" t="s">
        <v>52</v>
      </c>
      <c r="H26" s="27">
        <v>20</v>
      </c>
      <c r="I26" s="27">
        <f>D26*F26*H26</f>
        <v>6000</v>
      </c>
      <c r="J26" s="39" t="s">
        <v>68</v>
      </c>
      <c r="K26" s="40" t="s">
        <v>65</v>
      </c>
    </row>
    <row r="27" spans="1:11">
      <c r="A27" s="61"/>
      <c r="B27" s="55" t="s">
        <v>69</v>
      </c>
      <c r="C27" s="55"/>
      <c r="D27" s="55"/>
      <c r="E27" s="55"/>
      <c r="F27" s="55"/>
      <c r="G27" s="55"/>
      <c r="H27" s="55"/>
      <c r="I27" s="38">
        <f>SUM(I21:I26)</f>
        <v>82400</v>
      </c>
      <c r="J27" s="32"/>
      <c r="K27" s="33"/>
    </row>
    <row r="28" spans="1:11">
      <c r="A28" s="61" t="s">
        <v>70</v>
      </c>
      <c r="B28" s="65" t="s">
        <v>71</v>
      </c>
      <c r="C28" s="4" t="s">
        <v>72</v>
      </c>
      <c r="D28" s="4">
        <v>25</v>
      </c>
      <c r="E28" s="4" t="s">
        <v>73</v>
      </c>
      <c r="F28" s="4">
        <v>1</v>
      </c>
      <c r="G28" s="4" t="s">
        <v>23</v>
      </c>
      <c r="H28" s="20">
        <v>15</v>
      </c>
      <c r="I28" s="20">
        <f>D28*F28*H28</f>
        <v>375</v>
      </c>
      <c r="J28" s="32"/>
      <c r="K28" s="33"/>
    </row>
    <row r="29" spans="1:11">
      <c r="A29" s="61"/>
      <c r="B29" s="66"/>
      <c r="C29" s="4" t="s">
        <v>74</v>
      </c>
      <c r="D29" s="4">
        <v>15</v>
      </c>
      <c r="E29" s="4" t="s">
        <v>73</v>
      </c>
      <c r="F29" s="4">
        <v>1</v>
      </c>
      <c r="G29" s="4" t="s">
        <v>23</v>
      </c>
      <c r="H29" s="20">
        <v>30</v>
      </c>
      <c r="I29" s="20">
        <f t="shared" ref="I29" si="4">D29*F29*H29</f>
        <v>450</v>
      </c>
      <c r="J29" s="32"/>
      <c r="K29" s="33"/>
    </row>
    <row r="30" spans="1:11">
      <c r="A30" s="61"/>
      <c r="B30" s="55" t="s">
        <v>75</v>
      </c>
      <c r="C30" s="55"/>
      <c r="D30" s="55"/>
      <c r="E30" s="55"/>
      <c r="F30" s="55"/>
      <c r="G30" s="55"/>
      <c r="H30" s="55"/>
      <c r="I30" s="38">
        <f>SUM(I28:I29)</f>
        <v>825</v>
      </c>
      <c r="J30" s="32"/>
      <c r="K30" s="33"/>
    </row>
    <row r="31" spans="1:11">
      <c r="A31" s="61" t="s">
        <v>76</v>
      </c>
      <c r="B31" s="19" t="s">
        <v>77</v>
      </c>
      <c r="C31" s="4"/>
      <c r="D31" s="5">
        <v>3</v>
      </c>
      <c r="E31" s="6" t="s">
        <v>13</v>
      </c>
      <c r="F31" s="5">
        <v>2</v>
      </c>
      <c r="G31" s="6" t="s">
        <v>56</v>
      </c>
      <c r="H31" s="20">
        <v>500</v>
      </c>
      <c r="I31" s="20">
        <f>D31*F31*H31</f>
        <v>3000</v>
      </c>
      <c r="J31" s="32"/>
      <c r="K31" s="33"/>
    </row>
    <row r="32" spans="1:11">
      <c r="A32" s="61"/>
      <c r="B32" s="4" t="s">
        <v>78</v>
      </c>
      <c r="C32" s="4" t="s">
        <v>79</v>
      </c>
      <c r="D32" s="5">
        <v>3</v>
      </c>
      <c r="E32" s="6" t="s">
        <v>13</v>
      </c>
      <c r="F32" s="5">
        <v>2</v>
      </c>
      <c r="G32" s="6" t="s">
        <v>56</v>
      </c>
      <c r="H32" s="71">
        <v>0</v>
      </c>
      <c r="I32" s="20">
        <f>D32*F32*H32</f>
        <v>0</v>
      </c>
      <c r="J32" s="32"/>
      <c r="K32" s="33"/>
    </row>
    <row r="33" spans="1:11">
      <c r="A33" s="61"/>
      <c r="B33" s="55" t="s">
        <v>80</v>
      </c>
      <c r="C33" s="55"/>
      <c r="D33" s="55"/>
      <c r="E33" s="55"/>
      <c r="F33" s="55"/>
      <c r="G33" s="55"/>
      <c r="H33" s="55"/>
      <c r="I33" s="38">
        <f>SUM(I31:I32)</f>
        <v>3000</v>
      </c>
      <c r="J33" s="32"/>
      <c r="K33" s="33"/>
    </row>
    <row r="34" spans="1:11">
      <c r="A34" s="28" t="s">
        <v>81</v>
      </c>
      <c r="B34" s="56" t="s">
        <v>82</v>
      </c>
      <c r="C34" s="57"/>
      <c r="D34" s="57"/>
      <c r="E34" s="57"/>
      <c r="F34" s="57"/>
      <c r="G34" s="57"/>
      <c r="H34" s="58"/>
      <c r="I34" s="38">
        <f>I17+I20+I27+I30+I33+I8</f>
        <v>504725</v>
      </c>
      <c r="J34" s="41"/>
      <c r="K34" s="33"/>
    </row>
    <row r="35" spans="1:11">
      <c r="A35" s="29" t="s">
        <v>83</v>
      </c>
      <c r="B35" s="56">
        <v>0.1</v>
      </c>
      <c r="C35" s="57"/>
      <c r="D35" s="57"/>
      <c r="E35" s="57"/>
      <c r="F35" s="57"/>
      <c r="G35" s="57"/>
      <c r="H35" s="58"/>
      <c r="I35" s="54">
        <f>(I34-I33-I21)*B35</f>
        <v>48732.5</v>
      </c>
      <c r="J35" s="54" t="s">
        <v>93</v>
      </c>
      <c r="K35" s="33"/>
    </row>
    <row r="36" spans="1:11">
      <c r="A36" s="18" t="s">
        <v>84</v>
      </c>
      <c r="B36" s="56">
        <v>0.06</v>
      </c>
      <c r="C36" s="57"/>
      <c r="D36" s="57"/>
      <c r="E36" s="57"/>
      <c r="F36" s="57"/>
      <c r="G36" s="57"/>
      <c r="H36" s="58"/>
      <c r="I36" s="38">
        <f>(I34+I35)*B36</f>
        <v>33207.449999999997</v>
      </c>
      <c r="J36" s="42"/>
      <c r="K36" s="33"/>
    </row>
    <row r="37" spans="1:11" ht="18">
      <c r="A37" s="59" t="s">
        <v>85</v>
      </c>
      <c r="B37" s="60"/>
      <c r="C37" s="60"/>
      <c r="D37" s="60"/>
      <c r="E37" s="60"/>
      <c r="F37" s="60"/>
      <c r="G37" s="60"/>
      <c r="H37" s="60"/>
      <c r="I37" s="43">
        <f>I34+I35+I36</f>
        <v>586664.94999999995</v>
      </c>
      <c r="J37" s="44"/>
      <c r="K37" s="33"/>
    </row>
    <row r="41" spans="1:11">
      <c r="C41" s="53"/>
    </row>
    <row r="42" spans="1:11">
      <c r="C42" s="53"/>
    </row>
  </sheetData>
  <autoFilter ref="K1:K37" xr:uid="{00000000-0009-0000-0000-000001000000}"/>
  <mergeCells count="18">
    <mergeCell ref="B4:B6"/>
    <mergeCell ref="B28:B29"/>
    <mergeCell ref="A2:A8"/>
    <mergeCell ref="A9:A17"/>
    <mergeCell ref="A18:A20"/>
    <mergeCell ref="A21:A27"/>
    <mergeCell ref="A28:A30"/>
    <mergeCell ref="B8:H8"/>
    <mergeCell ref="B17:H17"/>
    <mergeCell ref="B20:H20"/>
    <mergeCell ref="B27:H27"/>
    <mergeCell ref="B30:H30"/>
    <mergeCell ref="B33:H33"/>
    <mergeCell ref="B34:H34"/>
    <mergeCell ref="B35:H35"/>
    <mergeCell ref="B36:H36"/>
    <mergeCell ref="A37:H37"/>
    <mergeCell ref="A31:A33"/>
  </mergeCells>
  <phoneticPr fontId="8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最大数</vt:lpstr>
      <vt:lpstr>报价单</vt:lpstr>
    </vt:vector>
  </TitlesOfParts>
  <Company>Qihoo360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王丹</dc:creator>
  <cp:lastModifiedBy>office</cp:lastModifiedBy>
  <dcterms:created xsi:type="dcterms:W3CDTF">2024-07-06T11:18:00Z</dcterms:created>
  <dcterms:modified xsi:type="dcterms:W3CDTF">2024-07-16T07:02:58Z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6E89952C5A7249A09EF64A7DE4B53513_12</vt:lpwstr>
  </property>
  <property fmtid="{D5CDD505-2E9C-101B-9397-08002B2CF9AE}" pid="3" name="KSOProductBuildVer">
    <vt:lpwstr>2052-12.1.0.16929</vt:lpwstr>
  </property>
</Properties>
</file>