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/>
  </bookViews>
  <sheets>
    <sheet name="Cover Page" sheetId="3" r:id="rId1"/>
    <sheet name="quotation" sheetId="25" r:id="rId2"/>
  </sheets>
  <definedNames>
    <definedName name="_xlnm.Print_Area" localSheetId="1">quotation!$A$1:$H$70</definedName>
  </definedNames>
  <calcPr calcId="144525"/>
</workbook>
</file>

<file path=xl/sharedStrings.xml><?xml version="1.0" encoding="utf-8"?>
<sst xmlns="http://schemas.openxmlformats.org/spreadsheetml/2006/main" count="220" uniqueCount="162">
  <si>
    <t>Basic information and cost overview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</si>
  <si>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</si>
  <si>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</si>
  <si>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</si>
  <si>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</si>
  <si>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</si>
  <si>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</si>
  <si>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</si>
  <si>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</si>
  <si>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</si>
  <si>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</si>
  <si>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</si>
  <si>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 xml:space="preserve">Cost overview by session
</t>
  </si>
  <si>
    <t>Quotation</t>
  </si>
  <si>
    <t>Total Net</t>
  </si>
  <si>
    <t>Cost Breakdown for event operation/agency only</t>
  </si>
  <si>
    <t>Agency fee</t>
  </si>
  <si>
    <t>Logistics &amp; Operations</t>
  </si>
  <si>
    <t>Hospitality</t>
  </si>
  <si>
    <t>Setup / Construction</t>
  </si>
  <si>
    <t>Photo &amp; Video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</si>
  <si>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</si>
  <si>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</si>
  <si>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</si>
  <si>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</si>
  <si>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Total </t>
  </si>
  <si>
    <t>No.</t>
  </si>
  <si>
    <t>Item</t>
  </si>
  <si>
    <t>Unit</t>
  </si>
  <si>
    <t>Quantity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</si>
  <si>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</si>
  <si>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</si>
  <si>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</si>
  <si>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</si>
  <si>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</si>
  <si>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</si>
  <si>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</si>
  <si>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Project Manager</t>
  </si>
  <si>
    <t>pax/day</t>
  </si>
  <si>
    <t>负责日常执行准备并落实相关工作事宜</t>
  </si>
  <si>
    <t>I A 2</t>
  </si>
  <si>
    <t>Creative Director</t>
  </si>
  <si>
    <t>开发、发起和分析营销策略和项目概念，创造原创创意和活动</t>
  </si>
  <si>
    <t>I A 3</t>
  </si>
  <si>
    <t>DTP / 2D / 3D Designer</t>
  </si>
  <si>
    <t>前期平面/3D创意设计工作执行</t>
  </si>
  <si>
    <t>Agency Fees (On site)</t>
  </si>
  <si>
    <t>I B 1</t>
  </si>
  <si>
    <t>Account Manager</t>
  </si>
  <si>
    <t>客户团队管理，并与运营团队同步客户需求信息</t>
  </si>
  <si>
    <t>I B 2</t>
  </si>
  <si>
    <t>负责现场执行</t>
  </si>
  <si>
    <t>I B 3</t>
  </si>
  <si>
    <t>Account Executive</t>
  </si>
  <si>
    <t>活动项目现场执行及推进</t>
  </si>
  <si>
    <t>I</t>
  </si>
  <si>
    <t>Total Agency Fees</t>
  </si>
  <si>
    <t>Ⅱ</t>
  </si>
  <si>
    <t xml:space="preserve">Details / Comments </t>
  </si>
  <si>
    <t>Venue Fees</t>
  </si>
  <si>
    <t>III A 1</t>
  </si>
  <si>
    <t>Workshop Venue rental</t>
  </si>
  <si>
    <t>item</t>
  </si>
  <si>
    <r>
      <rPr>
        <sz val="10"/>
        <rFont val="宋体"/>
        <charset val="134"/>
      </rPr>
      <t>会议场地费用,需要</t>
    </r>
    <r>
      <rPr>
        <sz val="10"/>
        <rFont val="BMW Type Global Pro Regular"/>
        <charset val="134"/>
      </rPr>
      <t>提前一天布置</t>
    </r>
    <r>
      <rPr>
        <sz val="10"/>
        <rFont val="宋体"/>
        <charset val="134"/>
      </rPr>
      <t>，活动当日使用半天</t>
    </r>
  </si>
  <si>
    <t>Insurance &amp; Emergency保险及应急设施</t>
  </si>
  <si>
    <t>III B 1</t>
  </si>
  <si>
    <t>嘉宾活动意外险</t>
  </si>
  <si>
    <t>unit</t>
  </si>
  <si>
    <t>Materials</t>
  </si>
  <si>
    <t>III C 1</t>
  </si>
  <si>
    <t>Welcome package 欢迎礼包</t>
  </si>
  <si>
    <t>welcome package提议使用防疫用品或者结合MINI元素的成都当地特色的纪念物</t>
  </si>
  <si>
    <t>III C 2</t>
  </si>
  <si>
    <t>主持人手卡</t>
  </si>
  <si>
    <t>package</t>
  </si>
  <si>
    <t>定制MINIlogo的手卡</t>
  </si>
  <si>
    <t>III C 3</t>
  </si>
  <si>
    <t>签到桌花及小桌花</t>
  </si>
  <si>
    <t>III C 4</t>
  </si>
  <si>
    <t>合影手举牌</t>
  </si>
  <si>
    <t>定制MINI合影手举牌1套，建议10个</t>
  </si>
  <si>
    <t>III C 5</t>
  </si>
  <si>
    <t>Material Transportation</t>
  </si>
  <si>
    <t>物资快递费用</t>
  </si>
  <si>
    <t>III C 6</t>
  </si>
  <si>
    <t>会议文具</t>
  </si>
  <si>
    <t>III C 7</t>
  </si>
  <si>
    <t>晚宴互动环节物料</t>
  </si>
  <si>
    <t>根据方案具体展开</t>
  </si>
  <si>
    <t>Ⅲ</t>
  </si>
  <si>
    <t>Total Logistics &amp; Operation</t>
  </si>
  <si>
    <t>Details / Comments</t>
  </si>
  <si>
    <t>Catering</t>
  </si>
  <si>
    <t>IV A 1</t>
  </si>
  <si>
    <t>Welcome Dinner</t>
  </si>
  <si>
    <t>pax</t>
  </si>
  <si>
    <t>邀约南区卓越经销商晚宴</t>
  </si>
  <si>
    <t>IV A 2</t>
  </si>
  <si>
    <t>Lunch</t>
  </si>
  <si>
    <t>person</t>
  </si>
  <si>
    <t>午餐</t>
  </si>
  <si>
    <t>IV A 3</t>
  </si>
  <si>
    <t>Tea break</t>
  </si>
  <si>
    <t>茶歇</t>
  </si>
  <si>
    <t>IV A 4</t>
  </si>
  <si>
    <t xml:space="preserve">Dinner </t>
  </si>
  <si>
    <t>当地特色晚餐</t>
  </si>
  <si>
    <t>IV A 5</t>
  </si>
  <si>
    <t>Hostesses  礼仪</t>
  </si>
  <si>
    <t>day/person</t>
  </si>
  <si>
    <t>IV A 6</t>
  </si>
  <si>
    <t>Hostesses uniform</t>
  </si>
  <si>
    <t>礼仪服装</t>
  </si>
  <si>
    <t>IV A 7</t>
  </si>
  <si>
    <t>Helper 兼职</t>
  </si>
  <si>
    <t>IV A 8</t>
  </si>
  <si>
    <t>Helper uniform</t>
  </si>
  <si>
    <t>兼职人员工作服</t>
  </si>
  <si>
    <t>IV A 9</t>
  </si>
  <si>
    <t>MC</t>
  </si>
  <si>
    <t>晚宴主持人</t>
  </si>
  <si>
    <t>IV A 10</t>
  </si>
  <si>
    <t>Live Band</t>
  </si>
  <si>
    <t>晚宴乐队，含服装</t>
  </si>
  <si>
    <t>IV A 11</t>
  </si>
  <si>
    <t>Shuttle Service 接送机</t>
  </si>
  <si>
    <r>
      <rPr>
        <sz val="10"/>
        <rFont val="MINI Serif Regular"/>
        <charset val="134"/>
      </rPr>
      <t>2</t>
    </r>
    <r>
      <rPr>
        <sz val="10"/>
        <rFont val="宋体"/>
        <charset val="134"/>
      </rPr>
      <t>台金龙中巴</t>
    </r>
    <r>
      <rPr>
        <sz val="10"/>
        <rFont val="MINI Serif Regular"/>
        <charset val="134"/>
      </rPr>
      <t>/</t>
    </r>
    <r>
      <rPr>
        <sz val="10"/>
        <rFont val="宋体"/>
        <charset val="134"/>
      </rPr>
      <t>考斯特全天包车</t>
    </r>
  </si>
  <si>
    <t>IV</t>
  </si>
  <si>
    <t>Total Hospitality</t>
  </si>
  <si>
    <r>
      <rPr>
        <b/>
        <sz val="14"/>
        <rFont val="BMW Type Global Regular"/>
        <charset val="134"/>
      </rPr>
      <t>Setup / Construction</t>
    </r>
  </si>
  <si>
    <t>Setup Vendor:</t>
  </si>
  <si>
    <r>
      <rPr>
        <b/>
        <sz val="12"/>
        <rFont val="BMW Type Global Regular"/>
        <charset val="134"/>
      </rPr>
      <t xml:space="preserve">Details / Comments
</t>
    </r>
  </si>
  <si>
    <t>Conference area</t>
  </si>
  <si>
    <t>V A 1</t>
  </si>
  <si>
    <t>签到指示牌</t>
  </si>
  <si>
    <t>set</t>
  </si>
  <si>
    <t>V A 2</t>
  </si>
  <si>
    <t>签到背景板</t>
  </si>
  <si>
    <t>V A 3</t>
  </si>
  <si>
    <t>会议场地搭建</t>
  </si>
  <si>
    <t>V A 4</t>
  </si>
  <si>
    <t>物料运输</t>
  </si>
  <si>
    <t>LongdistanceTransport /设备运输</t>
  </si>
  <si>
    <t>V A 5</t>
  </si>
  <si>
    <t>晚宴舞台搭建</t>
  </si>
  <si>
    <t>其他搭建物料，请根据方案具体展开</t>
  </si>
  <si>
    <t>V</t>
  </si>
  <si>
    <t>Total Setup / Construction</t>
  </si>
  <si>
    <t>Photo &amp;Video</t>
  </si>
  <si>
    <t>VIII A 1</t>
  </si>
  <si>
    <t>Photo crew</t>
  </si>
  <si>
    <t>活动拍摄</t>
  </si>
  <si>
    <t>VIII A 2</t>
  </si>
  <si>
    <t>Video crew</t>
  </si>
  <si>
    <t>VIII A 3</t>
  </si>
  <si>
    <t>Aerial photo</t>
  </si>
  <si>
    <t>即时照片/云相册</t>
  </si>
  <si>
    <t>VIII A 4</t>
  </si>
  <si>
    <t>video</t>
  </si>
  <si>
    <t>15秒短视频和60秒短视频共两条</t>
  </si>
  <si>
    <t>VI</t>
  </si>
  <si>
    <t>Total Photo &amp; Video</t>
  </si>
</sst>
</file>

<file path=xl/styles.xml><?xml version="1.0" encoding="utf-8"?>
<styleSheet xmlns="http://schemas.openxmlformats.org/spreadsheetml/2006/main">
  <numFmts count="11">
    <numFmt numFmtId="176" formatCode="[$¥-411]#,##0"/>
    <numFmt numFmtId="177" formatCode="[$¥-804]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_(* #,##0.00_);_(* \(#,##0.00\);_(* &quot;-&quot;??_);_(@_)"/>
    <numFmt numFmtId="179" formatCode="[$¥-804]#,##0.00"/>
    <numFmt numFmtId="180" formatCode="_ [$¥-804]* #,##0.00_ ;_ [$¥-804]* \-#,##0.00_ ;_ [$¥-804]* &quot;-&quot;??_ ;_ @_ "/>
    <numFmt numFmtId="181" formatCode="_(* #,##0_);_(* \(#,##0\);_(* &quot;-&quot;??_);_(@_)"/>
    <numFmt numFmtId="182" formatCode="#,##0.0_);\(#,##0.0\)"/>
    <numFmt numFmtId="183" formatCode="\¥#,##0"/>
  </numFmts>
  <fonts count="60">
    <font>
      <sz val="11"/>
      <color theme="1"/>
      <name val="宋体"/>
      <charset val="134"/>
      <scheme val="minor"/>
    </font>
    <font>
      <sz val="11"/>
      <color rgb="FFFF0000"/>
      <name val="BMW Group Condensed"/>
      <charset val="134"/>
    </font>
    <font>
      <sz val="11"/>
      <color theme="1"/>
      <name val="BMW Group Condensed"/>
      <charset val="134"/>
    </font>
    <font>
      <sz val="11"/>
      <name val="BMW Group Condensed"/>
      <charset val="134"/>
    </font>
    <font>
      <b/>
      <sz val="14"/>
      <color theme="0"/>
      <name val="BMW Type Global Regular"/>
      <charset val="134"/>
    </font>
    <font>
      <b/>
      <sz val="12"/>
      <name val="BMW Type Global Regular"/>
      <charset val="134"/>
    </font>
    <font>
      <b/>
      <sz val="12"/>
      <color theme="0"/>
      <name val="BMW Type Global Regular"/>
      <charset val="134"/>
    </font>
    <font>
      <b/>
      <sz val="11"/>
      <color theme="0"/>
      <name val="BMW Type Global Regular"/>
      <charset val="134"/>
    </font>
    <font>
      <b/>
      <sz val="14"/>
      <color theme="1"/>
      <name val="BMW Type Global Regular"/>
      <charset val="134"/>
    </font>
    <font>
      <b/>
      <sz val="14"/>
      <name val="BMW Type Global Regular"/>
      <charset val="134"/>
    </font>
    <font>
      <b/>
      <sz val="11"/>
      <name val="BMW Type Global Regular"/>
      <charset val="134"/>
    </font>
    <font>
      <b/>
      <sz val="11"/>
      <color rgb="FFFF0000"/>
      <name val="BMW Type Global Regular"/>
      <charset val="134"/>
    </font>
    <font>
      <b/>
      <sz val="10"/>
      <name val="BMW Type Global Regular"/>
      <charset val="134"/>
    </font>
    <font>
      <sz val="10"/>
      <name val="BMW Type Global Regular"/>
      <charset val="134"/>
    </font>
    <font>
      <sz val="10"/>
      <name val="BMW Type Global Pro Regular"/>
      <charset val="134"/>
    </font>
    <font>
      <sz val="10"/>
      <name val="MINI Serif"/>
      <charset val="134"/>
    </font>
    <font>
      <b/>
      <sz val="10"/>
      <name val="MINI Serif"/>
      <charset val="134"/>
    </font>
    <font>
      <sz val="11"/>
      <name val="BMW Type Global Regular"/>
      <charset val="134"/>
    </font>
    <font>
      <sz val="9"/>
      <name val="BMW Type Global Pro Regular"/>
      <charset val="134"/>
    </font>
    <font>
      <b/>
      <sz val="12"/>
      <color theme="1"/>
      <name val="MINI Serif Regular"/>
      <charset val="134"/>
    </font>
    <font>
      <b/>
      <sz val="10"/>
      <color theme="1"/>
      <name val="MINI Serif Regular"/>
      <charset val="134"/>
    </font>
    <font>
      <b/>
      <sz val="10"/>
      <name val="MINI Serif Regular"/>
      <charset val="134"/>
    </font>
    <font>
      <sz val="10"/>
      <name val="MINI Serif Regular"/>
      <charset val="134"/>
    </font>
    <font>
      <sz val="10"/>
      <color theme="1"/>
      <name val="MINI Serif Regular"/>
      <charset val="134"/>
    </font>
    <font>
      <b/>
      <sz val="11"/>
      <color theme="1"/>
      <name val="BMW Type Global Regular"/>
      <charset val="134"/>
    </font>
    <font>
      <sz val="10"/>
      <name val="宋体"/>
      <charset val="134"/>
    </font>
    <font>
      <sz val="11"/>
      <color indexed="8"/>
      <name val="BMW Type Global Regular"/>
      <charset val="134"/>
    </font>
    <font>
      <b/>
      <sz val="16"/>
      <color indexed="8"/>
      <name val="BMW Group Condensed Regular"/>
      <charset val="134"/>
    </font>
    <font>
      <sz val="11"/>
      <color indexed="8"/>
      <name val="BMW Group Condensed Regular"/>
      <charset val="134"/>
    </font>
    <font>
      <b/>
      <sz val="12"/>
      <color indexed="8"/>
      <name val="MINI Serif"/>
      <charset val="134"/>
    </font>
    <font>
      <b/>
      <sz val="12"/>
      <color indexed="8"/>
      <name val="BMW Type Global Regular"/>
      <charset val="134"/>
    </font>
    <font>
      <sz val="11"/>
      <color indexed="8"/>
      <name val="MINI Serif"/>
      <charset val="134"/>
    </font>
    <font>
      <sz val="12"/>
      <color indexed="8"/>
      <name val="宋体"/>
      <charset val="134"/>
    </font>
    <font>
      <sz val="12"/>
      <color theme="1"/>
      <name val="BMW Group Condensed Regular"/>
      <charset val="134"/>
    </font>
    <font>
      <sz val="12"/>
      <name val="宋体"/>
      <charset val="134"/>
    </font>
    <font>
      <sz val="12"/>
      <name val="MINI Serif"/>
      <charset val="134"/>
    </font>
    <font>
      <u/>
      <sz val="10"/>
      <color theme="10"/>
      <name val="Verdana"/>
      <charset val="134"/>
    </font>
    <font>
      <b/>
      <sz val="12"/>
      <color indexed="8"/>
      <name val="BMW Group Condensed Regular"/>
      <charset val="134"/>
    </font>
    <font>
      <b/>
      <sz val="12"/>
      <color theme="1"/>
      <name val="BMW Group Condensed Regular"/>
      <charset val="134"/>
    </font>
    <font>
      <sz val="10"/>
      <name val="Verdan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1">
    <xf numFmtId="176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44" fillId="0" borderId="0"/>
    <xf numFmtId="0" fontId="40" fillId="22" borderId="0" applyNumberFormat="0" applyBorder="0" applyAlignment="0" applyProtection="0">
      <alignment vertical="center"/>
    </xf>
    <xf numFmtId="0" fontId="43" fillId="15" borderId="5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39" fillId="0" borderId="0"/>
    <xf numFmtId="0" fontId="40" fillId="18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1" fillId="26" borderId="0" applyNumberFormat="0" applyBorder="0" applyAlignment="0" applyProtection="0">
      <alignment vertical="center"/>
    </xf>
    <xf numFmtId="176" fontId="36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4" borderId="4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1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7" fontId="39" fillId="0" borderId="0"/>
    <xf numFmtId="0" fontId="54" fillId="0" borderId="53" applyNumberFormat="0" applyFill="0" applyAlignment="0" applyProtection="0">
      <alignment vertical="center"/>
    </xf>
    <xf numFmtId="0" fontId="55" fillId="0" borderId="53" applyNumberFormat="0" applyFill="0" applyAlignment="0" applyProtection="0">
      <alignment vertical="center"/>
    </xf>
    <xf numFmtId="176" fontId="0" fillId="0" borderId="0"/>
    <xf numFmtId="0" fontId="41" fillId="21" borderId="0" applyNumberFormat="0" applyBorder="0" applyAlignment="0" applyProtection="0">
      <alignment vertical="center"/>
    </xf>
    <xf numFmtId="0" fontId="42" fillId="0" borderId="55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7" fillId="32" borderId="56" applyNumberFormat="0" applyAlignment="0" applyProtection="0">
      <alignment vertical="center"/>
    </xf>
    <xf numFmtId="0" fontId="50" fillId="32" borderId="50" applyNumberFormat="0" applyAlignment="0" applyProtection="0">
      <alignment vertical="center"/>
    </xf>
    <xf numFmtId="176" fontId="39" fillId="0" borderId="0"/>
    <xf numFmtId="0" fontId="52" fillId="33" borderId="52" applyNumberForma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56" fillId="0" borderId="54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176" fontId="39" fillId="0" borderId="0"/>
    <xf numFmtId="0" fontId="40" fillId="1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177" fontId="0" fillId="0" borderId="0"/>
    <xf numFmtId="0" fontId="40" fillId="2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176" fontId="0" fillId="0" borderId="0"/>
    <xf numFmtId="0" fontId="40" fillId="12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176" fontId="0" fillId="0" borderId="0"/>
    <xf numFmtId="0" fontId="40" fillId="35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0" fillId="0" borderId="0"/>
    <xf numFmtId="0" fontId="40" fillId="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176" fontId="39" fillId="0" borderId="0"/>
    <xf numFmtId="179" fontId="39" fillId="0" borderId="0"/>
    <xf numFmtId="179" fontId="39" fillId="0" borderId="0"/>
    <xf numFmtId="177" fontId="0" fillId="0" borderId="0"/>
    <xf numFmtId="177" fontId="44" fillId="0" borderId="0"/>
    <xf numFmtId="176" fontId="44" fillId="0" borderId="0"/>
    <xf numFmtId="176" fontId="0" fillId="0" borderId="0"/>
    <xf numFmtId="179" fontId="0" fillId="0" borderId="0"/>
    <xf numFmtId="180" fontId="59" fillId="0" borderId="0"/>
    <xf numFmtId="176" fontId="59" fillId="0" borderId="0"/>
    <xf numFmtId="179" fontId="59" fillId="0" borderId="0"/>
  </cellStyleXfs>
  <cellXfs count="175">
    <xf numFmtId="176" fontId="0" fillId="0" borderId="0" xfId="0"/>
    <xf numFmtId="176" fontId="1" fillId="0" borderId="0" xfId="50" applyFont="1" applyAlignment="1">
      <alignment horizontal="left" vertical="center"/>
    </xf>
    <xf numFmtId="49" fontId="2" fillId="0" borderId="0" xfId="50" applyNumberFormat="1" applyFont="1" applyAlignment="1">
      <alignment horizontal="center" vertical="center"/>
    </xf>
    <xf numFmtId="176" fontId="3" fillId="0" borderId="0" xfId="50" applyFont="1" applyAlignment="1">
      <alignment horizontal="left" vertical="center"/>
    </xf>
    <xf numFmtId="181" fontId="3" fillId="0" borderId="0" xfId="10" applyNumberFormat="1" applyFont="1" applyAlignment="1">
      <alignment horizontal="center" vertical="top"/>
    </xf>
    <xf numFmtId="181" fontId="3" fillId="0" borderId="0" xfId="10" applyNumberFormat="1" applyFont="1" applyAlignment="1">
      <alignment vertical="center"/>
    </xf>
    <xf numFmtId="182" fontId="3" fillId="0" borderId="0" xfId="10" applyNumberFormat="1" applyFont="1" applyAlignment="1">
      <alignment vertical="top"/>
    </xf>
    <xf numFmtId="176" fontId="3" fillId="0" borderId="0" xfId="50" applyNumberFormat="1" applyFont="1" applyAlignment="1">
      <alignment horizontal="right" vertical="top"/>
    </xf>
    <xf numFmtId="176" fontId="3" fillId="0" borderId="0" xfId="50" applyNumberFormat="1" applyFont="1" applyAlignment="1">
      <alignment horizontal="right" vertical="center"/>
    </xf>
    <xf numFmtId="176" fontId="2" fillId="0" borderId="0" xfId="5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5" fillId="2" borderId="2" xfId="0" applyFont="1" applyFill="1" applyBorder="1" applyAlignment="1">
      <alignment vertical="center"/>
    </xf>
    <xf numFmtId="181" fontId="5" fillId="2" borderId="2" xfId="10" applyNumberFormat="1" applyFont="1" applyFill="1" applyBorder="1" applyAlignment="1">
      <alignment horizontal="center" vertical="center"/>
    </xf>
    <xf numFmtId="181" fontId="5" fillId="2" borderId="2" xfId="10" applyNumberFormat="1" applyFont="1" applyFill="1" applyBorder="1" applyAlignment="1">
      <alignment vertical="center"/>
    </xf>
    <xf numFmtId="182" fontId="5" fillId="2" borderId="2" xfId="1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7" fillId="2" borderId="3" xfId="31" applyFont="1" applyFill="1" applyBorder="1" applyAlignment="1">
      <alignment vertical="center" wrapText="1"/>
    </xf>
    <xf numFmtId="176" fontId="5" fillId="3" borderId="4" xfId="7" applyFont="1" applyFill="1" applyBorder="1" applyAlignment="1">
      <alignment horizontal="center" vertical="center"/>
    </xf>
    <xf numFmtId="176" fontId="5" fillId="3" borderId="5" xfId="7" applyFont="1" applyFill="1" applyBorder="1" applyAlignment="1">
      <alignment horizontal="center" vertical="center"/>
    </xf>
    <xf numFmtId="181" fontId="5" fillId="3" borderId="5" xfId="10" applyNumberFormat="1" applyFont="1" applyFill="1" applyBorder="1" applyAlignment="1">
      <alignment horizontal="center" vertical="center"/>
    </xf>
    <xf numFmtId="181" fontId="5" fillId="3" borderId="5" xfId="10" applyNumberFormat="1" applyFont="1" applyFill="1" applyBorder="1" applyAlignment="1">
      <alignment vertical="center" wrapText="1"/>
    </xf>
    <xf numFmtId="182" fontId="5" fillId="3" borderId="5" xfId="10" applyNumberFormat="1" applyFont="1" applyFill="1" applyBorder="1" applyAlignment="1">
      <alignment vertical="center" wrapText="1"/>
    </xf>
    <xf numFmtId="176" fontId="5" fillId="3" borderId="5" xfId="7" applyNumberFormat="1" applyFont="1" applyFill="1" applyBorder="1" applyAlignment="1">
      <alignment horizontal="right" vertical="center" wrapText="1"/>
    </xf>
    <xf numFmtId="176" fontId="5" fillId="3" borderId="6" xfId="7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left" vertical="center"/>
    </xf>
    <xf numFmtId="176" fontId="9" fillId="4" borderId="5" xfId="0" applyFont="1" applyFill="1" applyBorder="1" applyAlignment="1">
      <alignment vertical="center"/>
    </xf>
    <xf numFmtId="181" fontId="9" fillId="4" borderId="5" xfId="10" applyNumberFormat="1" applyFont="1" applyFill="1" applyBorder="1" applyAlignment="1">
      <alignment horizontal="center" vertical="center"/>
    </xf>
    <xf numFmtId="181" fontId="10" fillId="4" borderId="5" xfId="10" applyNumberFormat="1" applyFont="1" applyFill="1" applyBorder="1" applyAlignment="1">
      <alignment vertical="center"/>
    </xf>
    <xf numFmtId="182" fontId="10" fillId="4" borderId="5" xfId="10" applyNumberFormat="1" applyFont="1" applyFill="1" applyBorder="1" applyAlignment="1">
      <alignment vertical="center"/>
    </xf>
    <xf numFmtId="176" fontId="10" fillId="4" borderId="5" xfId="0" applyNumberFormat="1" applyFont="1" applyFill="1" applyBorder="1" applyAlignment="1">
      <alignment horizontal="right" vertical="center"/>
    </xf>
    <xf numFmtId="176" fontId="11" fillId="4" borderId="6" xfId="31" applyFont="1" applyFill="1" applyBorder="1" applyAlignment="1">
      <alignment vertical="center" wrapText="1"/>
    </xf>
    <xf numFmtId="49" fontId="12" fillId="5" borderId="4" xfId="25" applyNumberFormat="1" applyFont="1" applyFill="1" applyBorder="1" applyAlignment="1">
      <alignment horizontal="center" vertical="center"/>
    </xf>
    <xf numFmtId="176" fontId="12" fillId="5" borderId="5" xfId="69" applyFont="1" applyFill="1" applyBorder="1" applyAlignment="1">
      <alignment vertical="center"/>
    </xf>
    <xf numFmtId="181" fontId="12" fillId="5" borderId="5" xfId="10" applyNumberFormat="1" applyFont="1" applyFill="1" applyBorder="1" applyAlignment="1">
      <alignment horizontal="center" vertical="center"/>
    </xf>
    <xf numFmtId="181" fontId="12" fillId="5" borderId="5" xfId="10" applyNumberFormat="1" applyFont="1" applyFill="1" applyBorder="1" applyAlignment="1">
      <alignment vertical="center" wrapText="1"/>
    </xf>
    <xf numFmtId="182" fontId="12" fillId="5" borderId="5" xfId="10" applyNumberFormat="1" applyFont="1" applyFill="1" applyBorder="1" applyAlignment="1">
      <alignment vertical="center"/>
    </xf>
    <xf numFmtId="176" fontId="12" fillId="5" borderId="5" xfId="69" applyFont="1" applyFill="1" applyBorder="1" applyAlignment="1">
      <alignment horizontal="right" vertical="center"/>
    </xf>
    <xf numFmtId="176" fontId="12" fillId="5" borderId="5" xfId="39" applyNumberFormat="1" applyFont="1" applyFill="1" applyBorder="1" applyAlignment="1">
      <alignment horizontal="right" vertical="center" wrapText="1"/>
    </xf>
    <xf numFmtId="49" fontId="12" fillId="5" borderId="7" xfId="25" applyNumberFormat="1" applyFont="1" applyFill="1" applyBorder="1" applyAlignment="1">
      <alignment horizontal="center" vertical="center"/>
    </xf>
    <xf numFmtId="176" fontId="13" fillId="0" borderId="4" xfId="31" applyNumberFormat="1" applyFont="1" applyFill="1" applyBorder="1" applyAlignment="1">
      <alignment horizontal="center" vertical="center"/>
    </xf>
    <xf numFmtId="176" fontId="14" fillId="0" borderId="5" xfId="53" applyFont="1" applyFill="1" applyBorder="1" applyAlignment="1">
      <alignment vertical="center" wrapText="1"/>
    </xf>
    <xf numFmtId="176" fontId="14" fillId="0" borderId="5" xfId="53" applyFont="1" applyFill="1" applyBorder="1" applyAlignment="1">
      <alignment horizontal="center" vertical="center" wrapText="1"/>
    </xf>
    <xf numFmtId="181" fontId="14" fillId="0" borderId="5" xfId="10" applyNumberFormat="1" applyFont="1" applyFill="1" applyBorder="1" applyAlignment="1">
      <alignment vertical="center" wrapText="1"/>
    </xf>
    <xf numFmtId="182" fontId="14" fillId="0" borderId="5" xfId="10" applyNumberFormat="1" applyFont="1" applyFill="1" applyBorder="1" applyAlignment="1">
      <alignment vertical="center" wrapText="1"/>
    </xf>
    <xf numFmtId="176" fontId="14" fillId="0" borderId="5" xfId="53" applyNumberFormat="1" applyFont="1" applyFill="1" applyBorder="1" applyAlignment="1">
      <alignment horizontal="right" vertical="center"/>
    </xf>
    <xf numFmtId="176" fontId="14" fillId="5" borderId="5" xfId="3" applyNumberFormat="1" applyFont="1" applyFill="1" applyBorder="1" applyAlignment="1">
      <alignment horizontal="right" vertical="center" wrapText="1"/>
    </xf>
    <xf numFmtId="10" fontId="15" fillId="0" borderId="6" xfId="3" applyNumberFormat="1" applyFont="1" applyBorder="1" applyAlignment="1">
      <alignment horizontal="left" vertical="center" wrapText="1"/>
    </xf>
    <xf numFmtId="181" fontId="14" fillId="0" borderId="5" xfId="10" applyNumberFormat="1" applyFont="1" applyFill="1" applyBorder="1" applyAlignment="1">
      <alignment horizontal="center" vertical="center" wrapText="1"/>
    </xf>
    <xf numFmtId="10" fontId="16" fillId="5" borderId="6" xfId="39" applyNumberFormat="1" applyFont="1" applyFill="1" applyBorder="1" applyAlignment="1">
      <alignment horizontal="center" vertical="center" wrapText="1"/>
    </xf>
    <xf numFmtId="176" fontId="17" fillId="0" borderId="4" xfId="3" applyNumberFormat="1" applyFont="1" applyFill="1" applyBorder="1" applyAlignment="1">
      <alignment horizontal="center" vertical="center"/>
    </xf>
    <xf numFmtId="10" fontId="14" fillId="0" borderId="6" xfId="3" applyNumberFormat="1" applyFont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/>
    </xf>
    <xf numFmtId="176" fontId="10" fillId="5" borderId="5" xfId="0" applyNumberFormat="1" applyFont="1" applyFill="1" applyBorder="1" applyAlignment="1">
      <alignment horizontal="right" vertical="center"/>
    </xf>
    <xf numFmtId="176" fontId="10" fillId="4" borderId="5" xfId="31" applyFont="1" applyFill="1" applyBorder="1" applyAlignment="1">
      <alignment vertical="center" wrapText="1"/>
    </xf>
    <xf numFmtId="49" fontId="2" fillId="0" borderId="8" xfId="50" applyNumberFormat="1" applyFont="1" applyBorder="1" applyAlignment="1">
      <alignment horizontal="center" vertical="center"/>
    </xf>
    <xf numFmtId="176" fontId="3" fillId="0" borderId="0" xfId="50" applyFont="1" applyBorder="1" applyAlignment="1">
      <alignment horizontal="left" vertical="center"/>
    </xf>
    <xf numFmtId="181" fontId="3" fillId="0" borderId="0" xfId="10" applyNumberFormat="1" applyFont="1" applyBorder="1" applyAlignment="1">
      <alignment horizontal="center" vertical="top"/>
    </xf>
    <xf numFmtId="181" fontId="3" fillId="0" borderId="0" xfId="10" applyNumberFormat="1" applyFont="1" applyBorder="1" applyAlignment="1">
      <alignment vertical="center"/>
    </xf>
    <xf numFmtId="182" fontId="3" fillId="0" borderId="0" xfId="10" applyNumberFormat="1" applyFont="1" applyBorder="1" applyAlignment="1">
      <alignment vertical="top"/>
    </xf>
    <xf numFmtId="176" fontId="3" fillId="0" borderId="0" xfId="50" applyNumberFormat="1" applyFont="1" applyBorder="1" applyAlignment="1">
      <alignment horizontal="right" vertical="top"/>
    </xf>
    <xf numFmtId="176" fontId="3" fillId="0" borderId="0" xfId="50" applyNumberFormat="1" applyFont="1" applyBorder="1" applyAlignment="1">
      <alignment horizontal="right" vertical="center"/>
    </xf>
    <xf numFmtId="176" fontId="2" fillId="0" borderId="9" xfId="50" applyFont="1" applyBorder="1" applyAlignment="1">
      <alignment horizontal="left" vertical="center"/>
    </xf>
    <xf numFmtId="176" fontId="10" fillId="4" borderId="6" xfId="31" applyFont="1" applyFill="1" applyBorder="1" applyAlignment="1">
      <alignment vertical="center" wrapText="1"/>
    </xf>
    <xf numFmtId="176" fontId="15" fillId="6" borderId="5" xfId="53" applyFont="1" applyFill="1" applyBorder="1" applyAlignment="1">
      <alignment vertical="center" wrapText="1"/>
    </xf>
    <xf numFmtId="181" fontId="14" fillId="6" borderId="5" xfId="10" applyNumberFormat="1" applyFont="1" applyFill="1" applyBorder="1" applyAlignment="1">
      <alignment vertical="center" wrapText="1"/>
    </xf>
    <xf numFmtId="182" fontId="18" fillId="6" borderId="5" xfId="10" applyNumberFormat="1" applyFont="1" applyFill="1" applyBorder="1" applyAlignment="1">
      <alignment vertical="center" wrapText="1"/>
    </xf>
    <xf numFmtId="183" fontId="14" fillId="6" borderId="5" xfId="53" applyNumberFormat="1" applyFont="1" applyFill="1" applyBorder="1" applyAlignment="1">
      <alignment horizontal="right" vertical="center"/>
    </xf>
    <xf numFmtId="183" fontId="14" fillId="0" borderId="5" xfId="53" applyNumberFormat="1" applyFont="1" applyFill="1" applyBorder="1" applyAlignment="1">
      <alignment horizontal="right" vertical="center"/>
    </xf>
    <xf numFmtId="10" fontId="14" fillId="0" borderId="10" xfId="0" applyNumberFormat="1" applyFont="1" applyFill="1" applyBorder="1" applyAlignment="1">
      <alignment horizontal="left" vertical="center" wrapText="1"/>
    </xf>
    <xf numFmtId="179" fontId="19" fillId="3" borderId="5" xfId="61" applyFont="1" applyFill="1" applyBorder="1" applyAlignment="1">
      <alignment horizontal="left" vertical="center"/>
    </xf>
    <xf numFmtId="181" fontId="20" fillId="5" borderId="5" xfId="17" applyNumberFormat="1" applyFont="1" applyFill="1" applyBorder="1" applyAlignment="1">
      <alignment horizontal="center" vertical="center"/>
    </xf>
    <xf numFmtId="181" fontId="21" fillId="5" borderId="5" xfId="17" applyNumberFormat="1" applyFont="1" applyFill="1" applyBorder="1" applyAlignment="1">
      <alignment vertical="center" wrapText="1"/>
    </xf>
    <xf numFmtId="181" fontId="21" fillId="5" borderId="5" xfId="17" applyNumberFormat="1" applyFont="1" applyFill="1" applyBorder="1" applyAlignment="1">
      <alignment vertical="center"/>
    </xf>
    <xf numFmtId="179" fontId="20" fillId="5" borderId="5" xfId="70" applyFont="1" applyFill="1" applyBorder="1" applyAlignment="1">
      <alignment horizontal="right" vertical="center"/>
    </xf>
    <xf numFmtId="49" fontId="20" fillId="5" borderId="11" xfId="67" applyNumberFormat="1" applyFont="1" applyFill="1" applyBorder="1" applyAlignment="1">
      <alignment horizontal="left" vertical="center"/>
    </xf>
    <xf numFmtId="181" fontId="22" fillId="0" borderId="5" xfId="17" applyNumberFormat="1" applyFont="1" applyFill="1" applyBorder="1" applyAlignment="1">
      <alignment horizontal="right" vertical="center" wrapText="1"/>
    </xf>
    <xf numFmtId="177" fontId="22" fillId="6" borderId="5" xfId="42" applyNumberFormat="1" applyFont="1" applyFill="1" applyBorder="1" applyAlignment="1">
      <alignment horizontal="right" vertical="center"/>
    </xf>
    <xf numFmtId="177" fontId="23" fillId="0" borderId="5" xfId="42" applyFont="1" applyFill="1" applyBorder="1" applyAlignment="1">
      <alignment horizontal="left" vertical="center" wrapText="1"/>
    </xf>
    <xf numFmtId="181" fontId="23" fillId="6" borderId="5" xfId="17" applyNumberFormat="1" applyFont="1" applyFill="1" applyBorder="1" applyAlignment="1">
      <alignment horizontal="center" vertical="center" wrapText="1"/>
    </xf>
    <xf numFmtId="181" fontId="22" fillId="0" borderId="5" xfId="17" applyNumberFormat="1" applyFont="1" applyFill="1" applyBorder="1" applyAlignment="1">
      <alignment vertical="center" wrapText="1"/>
    </xf>
    <xf numFmtId="177" fontId="22" fillId="0" borderId="5" xfId="42" applyFont="1" applyFill="1" applyBorder="1" applyAlignment="1">
      <alignment horizontal="right" vertical="center"/>
    </xf>
    <xf numFmtId="179" fontId="23" fillId="0" borderId="5" xfId="64" applyNumberFormat="1" applyFont="1" applyFill="1" applyBorder="1" applyAlignment="1">
      <alignment horizontal="left" vertical="center" wrapText="1"/>
    </xf>
    <xf numFmtId="177" fontId="23" fillId="0" borderId="12" xfId="64" applyFont="1" applyFill="1" applyBorder="1" applyAlignment="1">
      <alignment horizontal="left" vertical="center" wrapText="1"/>
    </xf>
    <xf numFmtId="177" fontId="22" fillId="0" borderId="5" xfId="64" applyNumberFormat="1" applyFont="1" applyFill="1" applyBorder="1" applyAlignment="1">
      <alignment horizontal="left" vertical="center" wrapText="1"/>
    </xf>
    <xf numFmtId="177" fontId="23" fillId="0" borderId="5" xfId="64" applyNumberFormat="1" applyFont="1" applyBorder="1" applyAlignment="1">
      <alignment horizontal="left" vertical="center" wrapText="1"/>
    </xf>
    <xf numFmtId="177" fontId="23" fillId="0" borderId="5" xfId="64" applyNumberFormat="1" applyFont="1" applyFill="1" applyBorder="1" applyAlignment="1">
      <alignment horizontal="left" vertical="center" wrapText="1"/>
    </xf>
    <xf numFmtId="181" fontId="14" fillId="0" borderId="5" xfId="10" applyNumberFormat="1" applyFont="1" applyFill="1" applyBorder="1" applyAlignment="1">
      <alignment horizontal="right" vertical="center" wrapText="1"/>
    </xf>
    <xf numFmtId="10" fontId="14" fillId="0" borderId="6" xfId="0" applyNumberFormat="1" applyFont="1" applyFill="1" applyBorder="1" applyAlignment="1">
      <alignment horizontal="left" vertical="center" wrapText="1"/>
    </xf>
    <xf numFmtId="176" fontId="24" fillId="4" borderId="6" xfId="0" applyNumberFormat="1" applyFont="1" applyFill="1" applyBorder="1" applyAlignment="1">
      <alignment vertical="center"/>
    </xf>
    <xf numFmtId="176" fontId="25" fillId="0" borderId="6" xfId="3" applyNumberFormat="1" applyFont="1" applyBorder="1" applyAlignment="1">
      <alignment horizontal="left" vertical="center" wrapText="1"/>
    </xf>
    <xf numFmtId="177" fontId="22" fillId="0" borderId="5" xfId="64" applyNumberFormat="1" applyFont="1" applyBorder="1" applyAlignment="1">
      <alignment horizontal="left" vertical="center" wrapText="1"/>
    </xf>
    <xf numFmtId="177" fontId="22" fillId="0" borderId="5" xfId="42" applyFont="1" applyBorder="1" applyAlignment="1">
      <alignment horizontal="right" vertical="center"/>
    </xf>
    <xf numFmtId="177" fontId="23" fillId="0" borderId="11" xfId="64" applyNumberFormat="1" applyFont="1" applyBorder="1" applyAlignment="1">
      <alignment horizontal="left" vertical="center" wrapText="1"/>
    </xf>
    <xf numFmtId="10" fontId="25" fillId="0" borderId="6" xfId="3" applyNumberFormat="1" applyFont="1" applyBorder="1" applyAlignment="1">
      <alignment horizontal="left" vertical="center" wrapText="1"/>
    </xf>
    <xf numFmtId="10" fontId="13" fillId="0" borderId="6" xfId="3" applyNumberFormat="1" applyFont="1" applyBorder="1" applyAlignment="1">
      <alignment horizontal="left" vertical="center" wrapText="1"/>
    </xf>
    <xf numFmtId="177" fontId="22" fillId="0" borderId="5" xfId="42" applyFont="1" applyFill="1" applyBorder="1" applyAlignment="1">
      <alignment horizontal="left" vertical="center" wrapText="1"/>
    </xf>
    <xf numFmtId="177" fontId="22" fillId="0" borderId="0" xfId="42" applyFont="1" applyFill="1" applyBorder="1" applyAlignment="1">
      <alignment horizontal="left" vertical="center" wrapText="1"/>
    </xf>
    <xf numFmtId="176" fontId="13" fillId="0" borderId="6" xfId="3" applyNumberFormat="1" applyFont="1" applyBorder="1" applyAlignment="1">
      <alignment horizontal="left" vertical="center" wrapText="1"/>
    </xf>
    <xf numFmtId="176" fontId="24" fillId="4" borderId="6" xfId="0" applyNumberFormat="1" applyFont="1" applyFill="1" applyBorder="1" applyAlignment="1">
      <alignment horizontal="right" vertical="center"/>
    </xf>
    <xf numFmtId="176" fontId="5" fillId="3" borderId="6" xfId="7" applyNumberFormat="1" applyFont="1" applyFill="1" applyBorder="1" applyAlignment="1">
      <alignment horizontal="right" vertical="center" wrapText="1"/>
    </xf>
    <xf numFmtId="176" fontId="12" fillId="3" borderId="13" xfId="31" applyFont="1" applyFill="1" applyBorder="1" applyAlignment="1">
      <alignment horizontal="center" vertical="center"/>
    </xf>
    <xf numFmtId="176" fontId="12" fillId="3" borderId="14" xfId="31" applyFont="1" applyFill="1" applyBorder="1" applyAlignment="1">
      <alignment horizontal="left" vertical="center"/>
    </xf>
    <xf numFmtId="181" fontId="12" fillId="3" borderId="14" xfId="10" applyNumberFormat="1" applyFont="1" applyFill="1" applyBorder="1" applyAlignment="1">
      <alignment horizontal="center" vertical="center"/>
    </xf>
    <xf numFmtId="181" fontId="12" fillId="3" borderId="14" xfId="10" applyNumberFormat="1" applyFont="1" applyFill="1" applyBorder="1" applyAlignment="1">
      <alignment vertical="center" wrapText="1"/>
    </xf>
    <xf numFmtId="182" fontId="12" fillId="3" borderId="14" xfId="10" applyNumberFormat="1" applyFont="1" applyFill="1" applyBorder="1" applyAlignment="1">
      <alignment vertical="center" wrapText="1"/>
    </xf>
    <xf numFmtId="176" fontId="12" fillId="3" borderId="14" xfId="31" applyNumberFormat="1" applyFont="1" applyFill="1" applyBorder="1" applyAlignment="1">
      <alignment horizontal="right" vertical="center" wrapText="1"/>
    </xf>
    <xf numFmtId="176" fontId="12" fillId="3" borderId="15" xfId="31" applyFont="1" applyFill="1" applyBorder="1" applyAlignment="1">
      <alignment horizontal="center" vertical="center" wrapText="1"/>
    </xf>
    <xf numFmtId="176" fontId="17" fillId="0" borderId="16" xfId="3" applyNumberFormat="1" applyFont="1" applyFill="1" applyBorder="1" applyAlignment="1">
      <alignment horizontal="center" vertical="center"/>
    </xf>
    <xf numFmtId="176" fontId="23" fillId="0" borderId="17" xfId="53" applyFont="1" applyFill="1" applyBorder="1" applyAlignment="1">
      <alignment horizontal="left" vertical="center" wrapText="1"/>
    </xf>
    <xf numFmtId="177" fontId="22" fillId="0" borderId="17" xfId="10" applyNumberFormat="1" applyFont="1" applyFill="1" applyBorder="1" applyAlignment="1">
      <alignment horizontal="left" vertical="center" wrapText="1"/>
    </xf>
    <xf numFmtId="181" fontId="22" fillId="0" borderId="17" xfId="10" applyNumberFormat="1" applyFont="1" applyFill="1" applyBorder="1" applyAlignment="1">
      <alignment vertical="center" wrapText="1"/>
    </xf>
    <xf numFmtId="176" fontId="15" fillId="0" borderId="17" xfId="53" applyFont="1" applyBorder="1" applyAlignment="1">
      <alignment horizontal="right" vertical="center"/>
    </xf>
    <xf numFmtId="179" fontId="23" fillId="0" borderId="17" xfId="64" applyNumberFormat="1" applyFont="1" applyFill="1" applyBorder="1" applyAlignment="1">
      <alignment horizontal="left" vertical="center" wrapText="1"/>
    </xf>
    <xf numFmtId="177" fontId="23" fillId="0" borderId="18" xfId="64" applyNumberFormat="1" applyFont="1" applyBorder="1" applyAlignment="1">
      <alignment horizontal="left" vertical="center" wrapText="1"/>
    </xf>
    <xf numFmtId="49" fontId="8" fillId="4" borderId="19" xfId="0" applyNumberFormat="1" applyFont="1" applyFill="1" applyBorder="1" applyAlignment="1">
      <alignment horizontal="left" vertical="center"/>
    </xf>
    <xf numFmtId="176" fontId="9" fillId="4" borderId="20" xfId="0" applyFont="1" applyFill="1" applyBorder="1" applyAlignment="1">
      <alignment vertical="center"/>
    </xf>
    <xf numFmtId="181" fontId="9" fillId="4" borderId="20" xfId="10" applyNumberFormat="1" applyFont="1" applyFill="1" applyBorder="1" applyAlignment="1">
      <alignment horizontal="center" vertical="center"/>
    </xf>
    <xf numFmtId="181" fontId="10" fillId="4" borderId="20" xfId="10" applyNumberFormat="1" applyFont="1" applyFill="1" applyBorder="1" applyAlignment="1">
      <alignment vertical="center"/>
    </xf>
    <xf numFmtId="182" fontId="10" fillId="4" borderId="20" xfId="10" applyNumberFormat="1" applyFont="1" applyFill="1" applyBorder="1" applyAlignment="1">
      <alignment vertical="center"/>
    </xf>
    <xf numFmtId="176" fontId="10" fillId="4" borderId="20" xfId="0" applyNumberFormat="1" applyFont="1" applyFill="1" applyBorder="1" applyAlignment="1">
      <alignment horizontal="right" vertical="center"/>
    </xf>
    <xf numFmtId="176" fontId="10" fillId="4" borderId="21" xfId="31" applyFont="1" applyFill="1" applyBorder="1" applyAlignment="1">
      <alignment vertical="center" wrapText="1"/>
    </xf>
    <xf numFmtId="181" fontId="3" fillId="0" borderId="0" xfId="10" applyNumberFormat="1" applyFont="1" applyAlignment="1">
      <alignment horizontal="center" vertical="center"/>
    </xf>
    <xf numFmtId="182" fontId="3" fillId="0" borderId="0" xfId="10" applyNumberFormat="1" applyFont="1" applyAlignment="1">
      <alignment vertical="center"/>
    </xf>
    <xf numFmtId="176" fontId="3" fillId="0" borderId="0" xfId="50" applyFont="1" applyAlignment="1">
      <alignment horizontal="right" vertical="center"/>
    </xf>
    <xf numFmtId="176" fontId="26" fillId="0" borderId="0" xfId="0" applyFont="1" applyAlignment="1"/>
    <xf numFmtId="176" fontId="3" fillId="0" borderId="0" xfId="65" applyFont="1" applyFill="1" applyBorder="1"/>
    <xf numFmtId="49" fontId="27" fillId="7" borderId="22" xfId="0" applyNumberFormat="1" applyFont="1" applyFill="1" applyBorder="1" applyAlignment="1">
      <alignment horizontal="center" vertical="center"/>
    </xf>
    <xf numFmtId="176" fontId="27" fillId="7" borderId="23" xfId="0" applyNumberFormat="1" applyFont="1" applyFill="1" applyBorder="1" applyAlignment="1">
      <alignment horizontal="center" vertical="center"/>
    </xf>
    <xf numFmtId="176" fontId="28" fillId="7" borderId="8" xfId="0" applyNumberFormat="1" applyFont="1" applyFill="1" applyBorder="1" applyAlignment="1">
      <alignment vertical="center"/>
    </xf>
    <xf numFmtId="40" fontId="28" fillId="7" borderId="9" xfId="0" applyNumberFormat="1" applyFont="1" applyFill="1" applyBorder="1" applyAlignment="1">
      <alignment vertical="center"/>
    </xf>
    <xf numFmtId="49" fontId="29" fillId="8" borderId="24" xfId="0" applyNumberFormat="1" applyFont="1" applyFill="1" applyBorder="1" applyAlignment="1">
      <alignment vertical="center"/>
    </xf>
    <xf numFmtId="40" fontId="30" fillId="8" borderId="25" xfId="0" applyNumberFormat="1" applyFont="1" applyFill="1" applyBorder="1" applyAlignment="1">
      <alignment horizontal="center" vertical="center" wrapText="1"/>
    </xf>
    <xf numFmtId="49" fontId="31" fillId="7" borderId="26" xfId="0" applyNumberFormat="1" applyFont="1" applyFill="1" applyBorder="1" applyAlignment="1">
      <alignment vertical="center"/>
    </xf>
    <xf numFmtId="176" fontId="32" fillId="0" borderId="6" xfId="0" applyFont="1" applyBorder="1" applyAlignment="1">
      <alignment horizontal="center" vertical="center" wrapText="1"/>
    </xf>
    <xf numFmtId="49" fontId="31" fillId="7" borderId="27" xfId="0" applyNumberFormat="1" applyFont="1" applyFill="1" applyBorder="1" applyAlignment="1">
      <alignment vertical="center"/>
    </xf>
    <xf numFmtId="14" fontId="33" fillId="0" borderId="10" xfId="0" applyNumberFormat="1" applyFont="1" applyBorder="1" applyAlignment="1">
      <alignment horizontal="left" vertical="center"/>
    </xf>
    <xf numFmtId="49" fontId="31" fillId="7" borderId="28" xfId="0" applyNumberFormat="1" applyFont="1" applyFill="1" applyBorder="1" applyAlignment="1">
      <alignment vertical="center"/>
    </xf>
    <xf numFmtId="176" fontId="33" fillId="0" borderId="29" xfId="0" applyNumberFormat="1" applyFont="1" applyBorder="1" applyAlignment="1">
      <alignment horizontal="left" vertical="center"/>
    </xf>
    <xf numFmtId="176" fontId="31" fillId="7" borderId="30" xfId="0" applyNumberFormat="1" applyFont="1" applyFill="1" applyBorder="1" applyAlignment="1">
      <alignment vertical="center"/>
    </xf>
    <xf numFmtId="40" fontId="26" fillId="7" borderId="31" xfId="0" applyNumberFormat="1" applyFont="1" applyFill="1" applyBorder="1" applyAlignment="1">
      <alignment vertical="center"/>
    </xf>
    <xf numFmtId="40" fontId="26" fillId="8" borderId="25" xfId="0" applyNumberFormat="1" applyFont="1" applyFill="1" applyBorder="1" applyAlignment="1">
      <alignment vertical="center"/>
    </xf>
    <xf numFmtId="0" fontId="34" fillId="0" borderId="6" xfId="0" applyNumberFormat="1" applyFont="1" applyBorder="1" applyAlignment="1">
      <alignment horizontal="center" vertical="center"/>
    </xf>
    <xf numFmtId="0" fontId="35" fillId="0" borderId="6" xfId="0" applyNumberFormat="1" applyFont="1" applyBorder="1" applyAlignment="1">
      <alignment horizontal="center" vertical="center"/>
    </xf>
    <xf numFmtId="0" fontId="36" fillId="0" borderId="21" xfId="12" applyNumberFormat="1" applyBorder="1" applyAlignment="1" applyProtection="1">
      <alignment horizontal="center" vertical="center"/>
    </xf>
    <xf numFmtId="176" fontId="28" fillId="7" borderId="32" xfId="0" applyNumberFormat="1" applyFont="1" applyFill="1" applyBorder="1" applyAlignment="1">
      <alignment vertical="center"/>
    </xf>
    <xf numFmtId="40" fontId="28" fillId="7" borderId="33" xfId="0" applyNumberFormat="1" applyFont="1" applyFill="1" applyBorder="1" applyAlignment="1">
      <alignment vertical="center"/>
    </xf>
    <xf numFmtId="49" fontId="37" fillId="8" borderId="34" xfId="0" applyNumberFormat="1" applyFont="1" applyFill="1" applyBorder="1" applyAlignment="1">
      <alignment vertical="center" wrapText="1"/>
    </xf>
    <xf numFmtId="40" fontId="28" fillId="8" borderId="35" xfId="0" applyNumberFormat="1" applyFont="1" applyFill="1" applyBorder="1" applyAlignment="1">
      <alignment vertical="center"/>
    </xf>
    <xf numFmtId="49" fontId="28" fillId="7" borderId="36" xfId="0" applyNumberFormat="1" applyFont="1" applyFill="1" applyBorder="1" applyAlignment="1">
      <alignment vertical="center"/>
    </xf>
    <xf numFmtId="40" fontId="28" fillId="7" borderId="29" xfId="0" applyNumberFormat="1" applyFont="1" applyFill="1" applyBorder="1" applyAlignment="1">
      <alignment vertical="center"/>
    </xf>
    <xf numFmtId="49" fontId="37" fillId="8" borderId="37" xfId="0" applyNumberFormat="1" applyFont="1" applyFill="1" applyBorder="1" applyAlignment="1">
      <alignment vertical="center"/>
    </xf>
    <xf numFmtId="40" fontId="37" fillId="8" borderId="38" xfId="0" applyNumberFormat="1" applyFont="1" applyFill="1" applyBorder="1" applyAlignment="1">
      <alignment horizontal="right" vertical="center" wrapText="1"/>
    </xf>
    <xf numFmtId="49" fontId="37" fillId="6" borderId="0" xfId="0" applyNumberFormat="1" applyFont="1" applyFill="1" applyBorder="1" applyAlignment="1">
      <alignment vertical="center"/>
    </xf>
    <xf numFmtId="40" fontId="37" fillId="6" borderId="0" xfId="0" applyNumberFormat="1" applyFont="1" applyFill="1" applyBorder="1" applyAlignment="1">
      <alignment horizontal="right" vertical="center" wrapText="1"/>
    </xf>
    <xf numFmtId="49" fontId="37" fillId="8" borderId="39" xfId="0" applyNumberFormat="1" applyFont="1" applyFill="1" applyBorder="1" applyAlignment="1">
      <alignment vertical="center" wrapText="1"/>
    </xf>
    <xf numFmtId="40" fontId="28" fillId="8" borderId="40" xfId="0" applyNumberFormat="1" applyFont="1" applyFill="1" applyBorder="1" applyAlignment="1">
      <alignment vertical="center"/>
    </xf>
    <xf numFmtId="49" fontId="28" fillId="7" borderId="41" xfId="0" applyNumberFormat="1" applyFont="1" applyFill="1" applyBorder="1" applyAlignment="1">
      <alignment vertical="center"/>
    </xf>
    <xf numFmtId="40" fontId="37" fillId="6" borderId="0" xfId="0" applyNumberFormat="1" applyFont="1" applyFill="1" applyBorder="1" applyAlignment="1">
      <alignment horizontal="left" vertical="center" wrapText="1"/>
    </xf>
    <xf numFmtId="176" fontId="28" fillId="7" borderId="37" xfId="0" applyNumberFormat="1" applyFont="1" applyFill="1" applyBorder="1" applyAlignment="1">
      <alignment vertical="center"/>
    </xf>
    <xf numFmtId="40" fontId="28" fillId="7" borderId="0" xfId="0" applyNumberFormat="1" applyFont="1" applyFill="1" applyBorder="1" applyAlignment="1">
      <alignment horizontal="left" vertical="center"/>
    </xf>
    <xf numFmtId="49" fontId="38" fillId="8" borderId="30" xfId="0" applyNumberFormat="1" applyFont="1" applyFill="1" applyBorder="1" applyAlignment="1">
      <alignment horizontal="left" vertical="center" wrapText="1"/>
    </xf>
    <xf numFmtId="40" fontId="37" fillId="8" borderId="42" xfId="0" applyNumberFormat="1" applyFont="1" applyFill="1" applyBorder="1" applyAlignment="1">
      <alignment horizontal="right" vertical="center" wrapText="1"/>
    </xf>
    <xf numFmtId="49" fontId="37" fillId="8" borderId="43" xfId="0" applyNumberFormat="1" applyFont="1" applyFill="1" applyBorder="1" applyAlignment="1">
      <alignment vertical="center"/>
    </xf>
    <xf numFmtId="40" fontId="37" fillId="8" borderId="44" xfId="0" applyNumberFormat="1" applyFont="1" applyFill="1" applyBorder="1" applyAlignment="1">
      <alignment horizontal="right" vertical="center" wrapText="1"/>
    </xf>
    <xf numFmtId="176" fontId="28" fillId="7" borderId="45" xfId="0" applyNumberFormat="1" applyFont="1" applyFill="1" applyBorder="1" applyAlignment="1">
      <alignment vertical="center"/>
    </xf>
    <xf numFmtId="40" fontId="28" fillId="7" borderId="46" xfId="0" applyNumberFormat="1" applyFont="1" applyFill="1" applyBorder="1" applyAlignment="1">
      <alignment vertical="center"/>
    </xf>
    <xf numFmtId="49" fontId="28" fillId="7" borderId="45" xfId="0" applyNumberFormat="1" applyFont="1" applyFill="1" applyBorder="1" applyAlignment="1">
      <alignment horizontal="left" vertical="center"/>
    </xf>
    <xf numFmtId="49" fontId="28" fillId="7" borderId="46" xfId="0" applyNumberFormat="1" applyFont="1" applyFill="1" applyBorder="1" applyAlignment="1">
      <alignment horizontal="left" vertical="center"/>
    </xf>
    <xf numFmtId="49" fontId="28" fillId="7" borderId="47" xfId="0" applyNumberFormat="1" applyFont="1" applyFill="1" applyBorder="1" applyAlignment="1">
      <alignment horizontal="left" vertical="center"/>
    </xf>
    <xf numFmtId="49" fontId="28" fillId="7" borderId="48" xfId="0" applyNumberFormat="1" applyFont="1" applyFill="1" applyBorder="1" applyAlignment="1">
      <alignment horizontal="left" vertical="center"/>
    </xf>
    <xf numFmtId="176" fontId="28" fillId="0" borderId="0" xfId="0" applyNumberFormat="1" applyFont="1" applyAlignment="1"/>
    <xf numFmtId="40" fontId="28" fillId="0" borderId="0" xfId="0" applyNumberFormat="1" applyFont="1" applyAlignment="1"/>
    <xf numFmtId="176" fontId="26" fillId="0" borderId="0" xfId="0" applyNumberFormat="1" applyFont="1" applyAlignment="1"/>
    <xf numFmtId="40" fontId="26" fillId="0" borderId="0" xfId="0" applyNumberFormat="1" applyFont="1" applyAlignment="1"/>
  </cellXfs>
  <cellStyles count="71">
    <cellStyle name="常规" xfId="0" builtinId="0"/>
    <cellStyle name="货币[0]" xfId="1" builtinId="7"/>
    <cellStyle name="货币" xfId="2" builtinId="4"/>
    <cellStyle name="Normal_mck_ceocircle_20060228 2" xfId="3"/>
    <cellStyle name="20% - 强调文字颜色 3" xfId="4" builtinId="38"/>
    <cellStyle name="输入" xfId="5" builtinId="20"/>
    <cellStyle name="千位分隔[0]" xfId="6" builtinId="6"/>
    <cellStyle name="Normal 2 2 2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Normal 2 2 3" xfId="22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Normal 2 2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Normal 2 2 3 2" xfId="39"/>
    <cellStyle name="20% - 强调文字颜色 5" xfId="40" builtinId="46"/>
    <cellStyle name="强调文字颜色 1" xfId="41" builtinId="29"/>
    <cellStyle name="Normal 3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强调文字颜色 5" xfId="52" builtinId="45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Normal 4" xfId="57"/>
    <cellStyle name="40% - 强调文字颜色 6" xfId="58" builtinId="51"/>
    <cellStyle name="60% - 强调文字颜色 6" xfId="59" builtinId="52"/>
    <cellStyle name="Normal 2 2 2" xfId="60"/>
    <cellStyle name="Normal 2 2 2 3 2" xfId="61"/>
    <cellStyle name="Normal 2 2 3 2 2" xfId="62"/>
    <cellStyle name="Normal 2 3" xfId="63"/>
    <cellStyle name="Normal_mck_ceocircle_20060228 2 2" xfId="64"/>
    <cellStyle name="Normal_mck_ceocircle_20060228_budget_mini_ava_041207.xls" xfId="65"/>
    <cellStyle name="常规 5 2 2 2" xfId="66"/>
    <cellStyle name="常规 5 2 2 3" xfId="67"/>
    <cellStyle name="样式 1 2" xfId="68"/>
    <cellStyle name="样式 1 2 2 2" xfId="69"/>
    <cellStyle name="样式 1 2 2 2 2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abSelected="1" workbookViewId="0">
      <selection activeCell="D20" sqref="D20"/>
    </sheetView>
  </sheetViews>
  <sheetFormatPr defaultColWidth="11.4537037037037" defaultRowHeight="13.8" outlineLevelCol="1"/>
  <cols>
    <col min="1" max="1" width="44" style="126" customWidth="1"/>
    <col min="2" max="2" width="55.8148148148148" style="126" customWidth="1"/>
    <col min="3" max="3" width="22" style="126" customWidth="1"/>
    <col min="4" max="16384" width="11.4537037037037" style="126"/>
  </cols>
  <sheetData>
    <row r="1" s="125" customFormat="1" ht="21" spans="1:2">
      <c r="A1" s="127" t="s">
        <v>0</v>
      </c>
      <c r="B1" s="128"/>
    </row>
    <row r="2" s="125" customFormat="1" ht="14.55" spans="1:2">
      <c r="A2" s="129"/>
      <c r="B2" s="130"/>
    </row>
    <row r="3" s="125" customFormat="1" ht="16.35" spans="1:2">
      <c r="A3" s="131" t="s">
        <v>1</v>
      </c>
      <c r="B3" s="132"/>
    </row>
    <row r="4" s="125" customFormat="1" ht="45" customHeight="1" spans="1:2">
      <c r="A4" s="133" t="s">
        <v>2</v>
      </c>
      <c r="B4" s="134"/>
    </row>
    <row r="5" s="125" customFormat="1" ht="15" spans="1:2">
      <c r="A5" s="135" t="s">
        <v>3</v>
      </c>
      <c r="B5" s="136"/>
    </row>
    <row r="6" s="125" customFormat="1" ht="15.75" spans="1:2">
      <c r="A6" s="137" t="s">
        <v>4</v>
      </c>
      <c r="B6" s="138"/>
    </row>
    <row r="7" s="125" customFormat="1" ht="14.55" spans="1:2">
      <c r="A7" s="139"/>
      <c r="B7" s="140"/>
    </row>
    <row r="8" s="125" customFormat="1" ht="16.35" spans="1:2">
      <c r="A8" s="131" t="s">
        <v>5</v>
      </c>
      <c r="B8" s="141"/>
    </row>
    <row r="9" s="125" customFormat="1" ht="15.6" spans="1:2">
      <c r="A9" s="133" t="s">
        <v>6</v>
      </c>
      <c r="B9" s="142"/>
    </row>
    <row r="10" s="125" customFormat="1" ht="15.6" spans="1:2">
      <c r="A10" s="135" t="s">
        <v>7</v>
      </c>
      <c r="B10" s="143"/>
    </row>
    <row r="11" s="125" customFormat="1" ht="15.6" spans="1:2">
      <c r="A11" s="135" t="s">
        <v>8</v>
      </c>
      <c r="B11" s="143"/>
    </row>
    <row r="12" s="125" customFormat="1" ht="15.6" spans="1:2">
      <c r="A12" s="135" t="s">
        <v>9</v>
      </c>
      <c r="B12" s="143"/>
    </row>
    <row r="13" s="125" customFormat="1" ht="15.6" spans="1:2">
      <c r="A13" s="135" t="s">
        <v>10</v>
      </c>
      <c r="B13" s="143"/>
    </row>
    <row r="14" s="125" customFormat="1" ht="14.55" spans="1:2">
      <c r="A14" s="137" t="s">
        <v>11</v>
      </c>
      <c r="B14" s="144"/>
    </row>
    <row r="15" s="125" customFormat="1" spans="1:2">
      <c r="A15" s="145"/>
      <c r="B15" s="146"/>
    </row>
    <row r="16" s="125" customFormat="1" ht="31.2" spans="1:2">
      <c r="A16" s="147" t="s">
        <v>12</v>
      </c>
      <c r="B16" s="148"/>
    </row>
    <row r="17" s="125" customFormat="1" spans="1:2">
      <c r="A17" s="149" t="s">
        <v>13</v>
      </c>
      <c r="B17" s="150">
        <f>quotation!G1</f>
        <v>186970</v>
      </c>
    </row>
    <row r="18" s="125" customFormat="1" ht="16.35" spans="1:2">
      <c r="A18" s="151" t="s">
        <v>14</v>
      </c>
      <c r="B18" s="152">
        <f>SUM(B17:B17)</f>
        <v>186970</v>
      </c>
    </row>
    <row r="19" s="125" customFormat="1" ht="16.35" spans="1:2">
      <c r="A19" s="153"/>
      <c r="B19" s="154"/>
    </row>
    <row r="20" s="125" customFormat="1" ht="31.2" spans="1:2">
      <c r="A20" s="155" t="s">
        <v>15</v>
      </c>
      <c r="B20" s="156"/>
    </row>
    <row r="21" s="125" customFormat="1" spans="1:2">
      <c r="A21" s="149" t="s">
        <v>16</v>
      </c>
      <c r="B21" s="150">
        <f>quotation!G14</f>
        <v>19300</v>
      </c>
    </row>
    <row r="22" s="125" customFormat="1" spans="1:2">
      <c r="A22" s="157" t="s">
        <v>17</v>
      </c>
      <c r="B22" s="150">
        <f>quotation!G33</f>
        <v>65300</v>
      </c>
    </row>
    <row r="23" s="125" customFormat="1" spans="1:2">
      <c r="A23" s="157" t="s">
        <v>18</v>
      </c>
      <c r="B23" s="150">
        <f>quotation!G50</f>
        <v>69320</v>
      </c>
    </row>
    <row r="24" s="125" customFormat="1" spans="1:2">
      <c r="A24" s="157" t="s">
        <v>19</v>
      </c>
      <c r="B24" s="150">
        <f>quotation!G60</f>
        <v>19550</v>
      </c>
    </row>
    <row r="25" s="125" customFormat="1" spans="1:2">
      <c r="A25" s="157" t="s">
        <v>20</v>
      </c>
      <c r="B25" s="150">
        <f>quotation!G70</f>
        <v>13500</v>
      </c>
    </row>
    <row r="26" s="125" customFormat="1" ht="16.35" spans="1:2">
      <c r="A26" s="151" t="s">
        <v>14</v>
      </c>
      <c r="B26" s="152">
        <f>SUM(B21:B25)</f>
        <v>186970</v>
      </c>
    </row>
    <row r="27" s="125" customFormat="1" ht="15.6" spans="1:2">
      <c r="A27" s="153"/>
      <c r="B27" s="158"/>
    </row>
    <row r="28" s="125" customFormat="1" ht="14.55" spans="1:2">
      <c r="A28" s="159"/>
      <c r="B28" s="160"/>
    </row>
    <row r="29" s="125" customFormat="1" ht="16.35" spans="1:2">
      <c r="A29" s="161" t="s">
        <v>21</v>
      </c>
      <c r="B29" s="162">
        <f>B18*0.06</f>
        <v>11218.2</v>
      </c>
    </row>
    <row r="30" s="125" customFormat="1" ht="16.35" spans="1:2">
      <c r="A30" s="163" t="s">
        <v>22</v>
      </c>
      <c r="B30" s="164">
        <f>B29+B18</f>
        <v>198188.2</v>
      </c>
    </row>
    <row r="31" s="125" customFormat="1" spans="1:2">
      <c r="A31" s="165"/>
      <c r="B31" s="166"/>
    </row>
    <row r="32" spans="1:2">
      <c r="A32" s="167" t="s">
        <v>23</v>
      </c>
      <c r="B32" s="168"/>
    </row>
    <row r="33" spans="1:2">
      <c r="A33" s="169" t="s">
        <v>24</v>
      </c>
      <c r="B33" s="170"/>
    </row>
    <row r="34" spans="1:2">
      <c r="A34" s="171"/>
      <c r="B34" s="172"/>
    </row>
    <row r="35" spans="1:2">
      <c r="A35" s="173"/>
      <c r="B35" s="174"/>
    </row>
  </sheetData>
  <mergeCells count="3">
    <mergeCell ref="A1:B1"/>
    <mergeCell ref="A32:B32"/>
    <mergeCell ref="A33:B33"/>
  </mergeCells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76"/>
  <sheetViews>
    <sheetView zoomScale="96" zoomScaleNormal="96" topLeftCell="A4" workbookViewId="0">
      <selection activeCell="I22" sqref="I22"/>
    </sheetView>
  </sheetViews>
  <sheetFormatPr defaultColWidth="9.17592592592593" defaultRowHeight="13.8" outlineLevelCol="7"/>
  <cols>
    <col min="1" max="1" width="8.81481481481481" style="2" customWidth="1"/>
    <col min="2" max="2" width="42.4537037037037" style="3" customWidth="1"/>
    <col min="3" max="3" width="10.8148148148148" style="4" customWidth="1"/>
    <col min="4" max="4" width="9.72222222222222" style="5" customWidth="1"/>
    <col min="5" max="5" width="6" style="6" customWidth="1"/>
    <col min="6" max="6" width="9.5462962962963" style="7" customWidth="1"/>
    <col min="7" max="7" width="13.0925925925926" style="8" customWidth="1"/>
    <col min="8" max="8" width="85.5462962962963" style="9" customWidth="1"/>
    <col min="9" max="9" width="34" style="9" customWidth="1"/>
    <col min="10" max="16384" width="9.17592592592593" style="9"/>
  </cols>
  <sheetData>
    <row r="1" ht="18.75" customHeight="1" spans="1:8">
      <c r="A1" s="10"/>
      <c r="B1" s="11" t="s">
        <v>25</v>
      </c>
      <c r="C1" s="12"/>
      <c r="D1" s="13"/>
      <c r="E1" s="14"/>
      <c r="F1" s="15"/>
      <c r="G1" s="16">
        <f>G14+G33+G50+G60+G70</f>
        <v>186970</v>
      </c>
      <c r="H1" s="17"/>
    </row>
    <row r="2" ht="50.15" customHeight="1" spans="1:8">
      <c r="A2" s="18" t="s">
        <v>26</v>
      </c>
      <c r="B2" s="19" t="s">
        <v>27</v>
      </c>
      <c r="C2" s="20" t="s">
        <v>28</v>
      </c>
      <c r="D2" s="21" t="s">
        <v>29</v>
      </c>
      <c r="E2" s="22" t="s">
        <v>30</v>
      </c>
      <c r="F2" s="23" t="s">
        <v>31</v>
      </c>
      <c r="G2" s="23" t="s">
        <v>32</v>
      </c>
      <c r="H2" s="24" t="s">
        <v>33</v>
      </c>
    </row>
    <row r="3" ht="17.4" outlineLevel="1" spans="1:8">
      <c r="A3" s="25"/>
      <c r="B3" s="26" t="s">
        <v>34</v>
      </c>
      <c r="C3" s="27"/>
      <c r="D3" s="28"/>
      <c r="E3" s="29"/>
      <c r="F3" s="30"/>
      <c r="G3" s="30"/>
      <c r="H3" s="31"/>
    </row>
    <row r="4" outlineLevel="2" spans="1:8">
      <c r="A4" s="32"/>
      <c r="B4" s="33" t="s">
        <v>35</v>
      </c>
      <c r="C4" s="34"/>
      <c r="D4" s="35"/>
      <c r="E4" s="36"/>
      <c r="F4" s="37"/>
      <c r="G4" s="38">
        <f>SUM(G5:G7)</f>
        <v>10500</v>
      </c>
      <c r="H4" s="39"/>
    </row>
    <row r="5" outlineLevel="2" spans="1:8">
      <c r="A5" s="40" t="s">
        <v>36</v>
      </c>
      <c r="B5" s="41" t="s">
        <v>37</v>
      </c>
      <c r="C5" s="42" t="s">
        <v>38</v>
      </c>
      <c r="D5" s="43">
        <v>1</v>
      </c>
      <c r="E5" s="44">
        <v>3</v>
      </c>
      <c r="F5" s="45">
        <v>1200</v>
      </c>
      <c r="G5" s="46">
        <f t="shared" ref="G5:G7" si="0">D5*E5*F5</f>
        <v>3600</v>
      </c>
      <c r="H5" s="47" t="s">
        <v>39</v>
      </c>
    </row>
    <row r="6" outlineLevel="2" spans="1:8">
      <c r="A6" s="40" t="s">
        <v>40</v>
      </c>
      <c r="B6" s="41" t="s">
        <v>41</v>
      </c>
      <c r="C6" s="42" t="s">
        <v>38</v>
      </c>
      <c r="D6" s="43">
        <v>1</v>
      </c>
      <c r="E6" s="44">
        <v>3</v>
      </c>
      <c r="F6" s="45">
        <v>1800</v>
      </c>
      <c r="G6" s="46">
        <f t="shared" si="0"/>
        <v>5400</v>
      </c>
      <c r="H6" s="47" t="s">
        <v>42</v>
      </c>
    </row>
    <row r="7" outlineLevel="2" spans="1:8">
      <c r="A7" s="40" t="s">
        <v>43</v>
      </c>
      <c r="B7" s="41" t="s">
        <v>44</v>
      </c>
      <c r="C7" s="42" t="s">
        <v>38</v>
      </c>
      <c r="D7" s="43">
        <v>1</v>
      </c>
      <c r="E7" s="44">
        <v>1</v>
      </c>
      <c r="F7" s="45">
        <v>1500</v>
      </c>
      <c r="G7" s="46">
        <f t="shared" si="0"/>
        <v>1500</v>
      </c>
      <c r="H7" s="47" t="s">
        <v>45</v>
      </c>
    </row>
    <row r="8" outlineLevel="2" spans="1:8">
      <c r="A8" s="40"/>
      <c r="B8" s="41"/>
      <c r="C8" s="48"/>
      <c r="D8" s="43"/>
      <c r="E8" s="44"/>
      <c r="F8" s="45"/>
      <c r="G8" s="46"/>
      <c r="H8" s="47"/>
    </row>
    <row r="9" outlineLevel="2" spans="1:8">
      <c r="A9" s="32"/>
      <c r="B9" s="33" t="s">
        <v>46</v>
      </c>
      <c r="C9" s="34"/>
      <c r="D9" s="35"/>
      <c r="E9" s="36"/>
      <c r="F9" s="37"/>
      <c r="G9" s="38">
        <f>SUM(G10:G12)</f>
        <v>8800</v>
      </c>
      <c r="H9" s="49"/>
    </row>
    <row r="10" outlineLevel="2" spans="1:8">
      <c r="A10" s="50" t="s">
        <v>47</v>
      </c>
      <c r="B10" s="41" t="s">
        <v>48</v>
      </c>
      <c r="C10" s="42" t="s">
        <v>38</v>
      </c>
      <c r="D10" s="43">
        <v>1</v>
      </c>
      <c r="E10" s="44">
        <v>2</v>
      </c>
      <c r="F10" s="45">
        <v>1200</v>
      </c>
      <c r="G10" s="46">
        <f>D10*E10*F10</f>
        <v>2400</v>
      </c>
      <c r="H10" s="47" t="s">
        <v>49</v>
      </c>
    </row>
    <row r="11" outlineLevel="2" spans="1:8">
      <c r="A11" s="50" t="s">
        <v>50</v>
      </c>
      <c r="B11" s="41" t="s">
        <v>37</v>
      </c>
      <c r="C11" s="42" t="s">
        <v>38</v>
      </c>
      <c r="D11" s="43">
        <v>1</v>
      </c>
      <c r="E11" s="44">
        <v>2</v>
      </c>
      <c r="F11" s="45">
        <v>1200</v>
      </c>
      <c r="G11" s="46">
        <f t="shared" ref="G11:G12" si="1">D11*E11*F11</f>
        <v>2400</v>
      </c>
      <c r="H11" s="47" t="s">
        <v>51</v>
      </c>
    </row>
    <row r="12" outlineLevel="2" spans="1:8">
      <c r="A12" s="50" t="s">
        <v>52</v>
      </c>
      <c r="B12" s="41" t="s">
        <v>53</v>
      </c>
      <c r="C12" s="42" t="s">
        <v>38</v>
      </c>
      <c r="D12" s="43">
        <v>2</v>
      </c>
      <c r="E12" s="44">
        <v>2</v>
      </c>
      <c r="F12" s="45">
        <v>1000</v>
      </c>
      <c r="G12" s="46">
        <f t="shared" si="1"/>
        <v>4000</v>
      </c>
      <c r="H12" s="47" t="s">
        <v>54</v>
      </c>
    </row>
    <row r="13" outlineLevel="2" spans="1:8">
      <c r="A13" s="50"/>
      <c r="B13" s="41"/>
      <c r="C13" s="48"/>
      <c r="D13" s="43"/>
      <c r="E13" s="44"/>
      <c r="F13" s="45"/>
      <c r="G13" s="46"/>
      <c r="H13" s="51"/>
    </row>
    <row r="14" ht="17.4" spans="1:8">
      <c r="A14" s="52" t="s">
        <v>55</v>
      </c>
      <c r="B14" s="26" t="s">
        <v>56</v>
      </c>
      <c r="C14" s="27"/>
      <c r="D14" s="28"/>
      <c r="E14" s="29"/>
      <c r="F14" s="30"/>
      <c r="G14" s="53">
        <f>G4+G9</f>
        <v>19300</v>
      </c>
      <c r="H14" s="54"/>
    </row>
    <row r="15" spans="1:8">
      <c r="A15" s="55"/>
      <c r="B15" s="56"/>
      <c r="C15" s="57"/>
      <c r="D15" s="58"/>
      <c r="E15" s="59"/>
      <c r="F15" s="60"/>
      <c r="G15" s="61"/>
      <c r="H15" s="62"/>
    </row>
    <row r="16" ht="17.4" outlineLevel="1" spans="1:8">
      <c r="A16" s="25" t="s">
        <v>57</v>
      </c>
      <c r="B16" s="26" t="s">
        <v>17</v>
      </c>
      <c r="C16" s="27"/>
      <c r="D16" s="28"/>
      <c r="E16" s="29"/>
      <c r="F16" s="30"/>
      <c r="G16" s="30"/>
      <c r="H16" s="63"/>
    </row>
    <row r="17" ht="14.25" customHeight="1" outlineLevel="1" spans="1:8">
      <c r="A17" s="18"/>
      <c r="B17" s="19" t="s">
        <v>27</v>
      </c>
      <c r="C17" s="20" t="s">
        <v>28</v>
      </c>
      <c r="D17" s="21" t="s">
        <v>29</v>
      </c>
      <c r="E17" s="22" t="s">
        <v>30</v>
      </c>
      <c r="F17" s="23" t="s">
        <v>31</v>
      </c>
      <c r="G17" s="23" t="s">
        <v>32</v>
      </c>
      <c r="H17" s="24" t="s">
        <v>58</v>
      </c>
    </row>
    <row r="18" ht="14.25" customHeight="1" outlineLevel="2" spans="1:8">
      <c r="A18" s="32"/>
      <c r="B18" s="33" t="s">
        <v>59</v>
      </c>
      <c r="C18" s="34"/>
      <c r="D18" s="35"/>
      <c r="E18" s="36"/>
      <c r="F18" s="37"/>
      <c r="G18" s="46">
        <f>G19</f>
        <v>35000</v>
      </c>
      <c r="H18" s="39"/>
    </row>
    <row r="19" outlineLevel="2" spans="1:8">
      <c r="A19" s="40" t="s">
        <v>60</v>
      </c>
      <c r="B19" s="64" t="s">
        <v>61</v>
      </c>
      <c r="C19" s="42" t="s">
        <v>62</v>
      </c>
      <c r="D19" s="65">
        <v>1</v>
      </c>
      <c r="E19" s="66">
        <v>1</v>
      </c>
      <c r="F19" s="67">
        <v>35000</v>
      </c>
      <c r="G19" s="46">
        <f>D19*E19*F19</f>
        <v>35000</v>
      </c>
      <c r="H19" s="51" t="s">
        <v>63</v>
      </c>
    </row>
    <row r="20" outlineLevel="2" spans="1:8">
      <c r="A20" s="40"/>
      <c r="B20" s="41"/>
      <c r="C20" s="48"/>
      <c r="D20" s="43"/>
      <c r="E20" s="44"/>
      <c r="F20" s="68"/>
      <c r="G20" s="46"/>
      <c r="H20" s="69"/>
    </row>
    <row r="21" ht="14.25" customHeight="1" outlineLevel="2" spans="1:8">
      <c r="A21" s="32"/>
      <c r="B21" s="70" t="s">
        <v>64</v>
      </c>
      <c r="C21" s="71"/>
      <c r="D21" s="72"/>
      <c r="E21" s="73"/>
      <c r="F21" s="74"/>
      <c r="G21" s="46">
        <f>G22</f>
        <v>1200</v>
      </c>
      <c r="H21" s="75"/>
    </row>
    <row r="22" outlineLevel="2" spans="1:8">
      <c r="A22" s="40" t="s">
        <v>65</v>
      </c>
      <c r="B22" s="41" t="s">
        <v>66</v>
      </c>
      <c r="C22" s="42" t="s">
        <v>67</v>
      </c>
      <c r="D22" s="76">
        <v>60</v>
      </c>
      <c r="E22" s="66">
        <v>1</v>
      </c>
      <c r="F22" s="77">
        <v>20</v>
      </c>
      <c r="G22" s="46">
        <f t="shared" ref="G22" si="2">D22*E22*F22</f>
        <v>1200</v>
      </c>
      <c r="H22" s="51"/>
    </row>
    <row r="23" ht="14.25" customHeight="1" outlineLevel="2" spans="1:8">
      <c r="A23" s="40"/>
      <c r="B23" s="78"/>
      <c r="C23" s="79"/>
      <c r="D23" s="80"/>
      <c r="E23" s="80"/>
      <c r="F23" s="81"/>
      <c r="G23" s="82"/>
      <c r="H23" s="83"/>
    </row>
    <row r="24" ht="14.25" customHeight="1" outlineLevel="2" spans="1:8">
      <c r="A24" s="32"/>
      <c r="B24" s="33" t="s">
        <v>68</v>
      </c>
      <c r="C24" s="34"/>
      <c r="D24" s="35"/>
      <c r="E24" s="36"/>
      <c r="F24" s="37"/>
      <c r="G24" s="38">
        <f>SUM(G25:G31)</f>
        <v>29100</v>
      </c>
      <c r="H24" s="39"/>
    </row>
    <row r="25" s="1" customFormat="1" outlineLevel="2" spans="1:8">
      <c r="A25" s="50" t="s">
        <v>69</v>
      </c>
      <c r="B25" s="41" t="s">
        <v>70</v>
      </c>
      <c r="C25" s="42" t="s">
        <v>67</v>
      </c>
      <c r="D25" s="76">
        <v>60</v>
      </c>
      <c r="E25" s="66">
        <v>1</v>
      </c>
      <c r="F25" s="68">
        <v>150</v>
      </c>
      <c r="G25" s="46">
        <f t="shared" ref="G25:G28" si="3">D25*E25*F25</f>
        <v>9000</v>
      </c>
      <c r="H25" s="84" t="s">
        <v>71</v>
      </c>
    </row>
    <row r="26" ht="14.25" customHeight="1" outlineLevel="2" spans="1:8">
      <c r="A26" s="50" t="s">
        <v>72</v>
      </c>
      <c r="B26" s="41" t="s">
        <v>73</v>
      </c>
      <c r="C26" s="42" t="s">
        <v>74</v>
      </c>
      <c r="D26" s="76">
        <v>1</v>
      </c>
      <c r="E26" s="66">
        <v>1</v>
      </c>
      <c r="F26" s="68">
        <v>100</v>
      </c>
      <c r="G26" s="46">
        <f t="shared" si="3"/>
        <v>100</v>
      </c>
      <c r="H26" s="85" t="s">
        <v>75</v>
      </c>
    </row>
    <row r="27" ht="14.25" customHeight="1" outlineLevel="2" spans="1:8">
      <c r="A27" s="50" t="s">
        <v>76</v>
      </c>
      <c r="B27" s="41" t="s">
        <v>77</v>
      </c>
      <c r="C27" s="42" t="s">
        <v>67</v>
      </c>
      <c r="D27" s="76">
        <v>1</v>
      </c>
      <c r="E27" s="66">
        <v>1</v>
      </c>
      <c r="F27" s="68">
        <v>5000</v>
      </c>
      <c r="G27" s="46">
        <f t="shared" si="3"/>
        <v>5000</v>
      </c>
      <c r="H27" s="86"/>
    </row>
    <row r="28" s="1" customFormat="1" ht="14.25" customHeight="1" outlineLevel="2" spans="1:8">
      <c r="A28" s="50" t="s">
        <v>78</v>
      </c>
      <c r="B28" s="41" t="s">
        <v>79</v>
      </c>
      <c r="C28" s="42" t="s">
        <v>67</v>
      </c>
      <c r="D28" s="76">
        <v>10</v>
      </c>
      <c r="E28" s="66">
        <v>1</v>
      </c>
      <c r="F28" s="68">
        <v>50</v>
      </c>
      <c r="G28" s="46">
        <f t="shared" si="3"/>
        <v>500</v>
      </c>
      <c r="H28" s="84" t="s">
        <v>80</v>
      </c>
    </row>
    <row r="29" ht="14.25" customHeight="1" outlineLevel="2" spans="1:8">
      <c r="A29" s="50" t="s">
        <v>81</v>
      </c>
      <c r="B29" s="41" t="s">
        <v>82</v>
      </c>
      <c r="C29" s="42" t="s">
        <v>62</v>
      </c>
      <c r="D29" s="87">
        <v>1</v>
      </c>
      <c r="E29" s="66">
        <v>1</v>
      </c>
      <c r="F29" s="68">
        <v>1000</v>
      </c>
      <c r="G29" s="46">
        <f t="shared" ref="G29:G31" si="4">D29*E29*F29</f>
        <v>1000</v>
      </c>
      <c r="H29" s="88" t="s">
        <v>83</v>
      </c>
    </row>
    <row r="30" ht="14.25" customHeight="1" outlineLevel="2" spans="1:8">
      <c r="A30" s="50" t="s">
        <v>84</v>
      </c>
      <c r="B30" s="41" t="s">
        <v>85</v>
      </c>
      <c r="C30" s="42" t="s">
        <v>67</v>
      </c>
      <c r="D30" s="87">
        <v>60</v>
      </c>
      <c r="E30" s="66">
        <v>1</v>
      </c>
      <c r="F30" s="68">
        <v>0</v>
      </c>
      <c r="G30" s="46">
        <f t="shared" si="4"/>
        <v>0</v>
      </c>
      <c r="H30" s="88"/>
    </row>
    <row r="31" ht="14.25" customHeight="1" outlineLevel="2" spans="1:8">
      <c r="A31" s="50" t="s">
        <v>86</v>
      </c>
      <c r="B31" s="41" t="s">
        <v>87</v>
      </c>
      <c r="C31" s="42" t="s">
        <v>74</v>
      </c>
      <c r="D31" s="87">
        <v>1</v>
      </c>
      <c r="E31" s="66">
        <v>1</v>
      </c>
      <c r="F31" s="68">
        <v>13500</v>
      </c>
      <c r="G31" s="46">
        <f t="shared" si="4"/>
        <v>13500</v>
      </c>
      <c r="H31" s="88" t="s">
        <v>88</v>
      </c>
    </row>
    <row r="32" ht="14.25" customHeight="1" outlineLevel="2" spans="1:8">
      <c r="A32" s="50"/>
      <c r="B32" s="41"/>
      <c r="C32" s="42"/>
      <c r="D32" s="43"/>
      <c r="E32" s="66"/>
      <c r="F32" s="68"/>
      <c r="G32" s="46"/>
      <c r="H32" s="88"/>
    </row>
    <row r="33" ht="17.4" spans="1:8">
      <c r="A33" s="25" t="s">
        <v>89</v>
      </c>
      <c r="B33" s="26" t="s">
        <v>90</v>
      </c>
      <c r="C33" s="27"/>
      <c r="D33" s="28"/>
      <c r="E33" s="29"/>
      <c r="F33" s="30"/>
      <c r="G33" s="53">
        <f>G24+G21+G18</f>
        <v>65300</v>
      </c>
      <c r="H33" s="89"/>
    </row>
    <row r="34" spans="1:8">
      <c r="A34" s="55"/>
      <c r="B34" s="56"/>
      <c r="C34" s="57"/>
      <c r="D34" s="58"/>
      <c r="E34" s="59"/>
      <c r="F34" s="60"/>
      <c r="G34" s="61"/>
      <c r="H34" s="62"/>
    </row>
    <row r="35" ht="17.4" outlineLevel="1" spans="1:8">
      <c r="A35" s="25"/>
      <c r="B35" s="26" t="s">
        <v>18</v>
      </c>
      <c r="C35" s="27"/>
      <c r="D35" s="28"/>
      <c r="E35" s="29"/>
      <c r="F35" s="30"/>
      <c r="G35" s="30"/>
      <c r="H35" s="63"/>
    </row>
    <row r="36" ht="46.8" outlineLevel="1" spans="1:8">
      <c r="A36" s="18"/>
      <c r="B36" s="19" t="s">
        <v>27</v>
      </c>
      <c r="C36" s="20" t="s">
        <v>28</v>
      </c>
      <c r="D36" s="21" t="s">
        <v>29</v>
      </c>
      <c r="E36" s="22" t="s">
        <v>30</v>
      </c>
      <c r="F36" s="23" t="s">
        <v>31</v>
      </c>
      <c r="G36" s="23" t="s">
        <v>32</v>
      </c>
      <c r="H36" s="24" t="s">
        <v>91</v>
      </c>
    </row>
    <row r="37" outlineLevel="2" spans="1:8">
      <c r="A37" s="32"/>
      <c r="B37" s="33" t="s">
        <v>92</v>
      </c>
      <c r="C37" s="34"/>
      <c r="D37" s="35"/>
      <c r="E37" s="36"/>
      <c r="F37" s="37"/>
      <c r="G37" s="38">
        <f>SUM(G38:G48)</f>
        <v>69320</v>
      </c>
      <c r="H37" s="39"/>
    </row>
    <row r="38" outlineLevel="2" spans="1:8">
      <c r="A38" s="40" t="s">
        <v>93</v>
      </c>
      <c r="B38" s="41" t="s">
        <v>94</v>
      </c>
      <c r="C38" s="42" t="s">
        <v>95</v>
      </c>
      <c r="D38" s="76">
        <v>20</v>
      </c>
      <c r="E38" s="66">
        <v>1</v>
      </c>
      <c r="F38" s="68">
        <v>600</v>
      </c>
      <c r="G38" s="46">
        <f t="shared" ref="G38" si="5">D38*E38*F38</f>
        <v>12000</v>
      </c>
      <c r="H38" s="85" t="s">
        <v>96</v>
      </c>
    </row>
    <row r="39" outlineLevel="2" spans="1:8">
      <c r="A39" s="40" t="s">
        <v>97</v>
      </c>
      <c r="B39" s="41" t="s">
        <v>98</v>
      </c>
      <c r="C39" s="42" t="s">
        <v>99</v>
      </c>
      <c r="D39" s="76">
        <v>60</v>
      </c>
      <c r="E39" s="66">
        <v>1</v>
      </c>
      <c r="F39" s="68">
        <v>450</v>
      </c>
      <c r="G39" s="46">
        <f t="shared" ref="G39:G44" si="6">D39*E39*F39</f>
        <v>27000</v>
      </c>
      <c r="H39" s="90" t="s">
        <v>100</v>
      </c>
    </row>
    <row r="40" outlineLevel="2" spans="1:8">
      <c r="A40" s="40" t="s">
        <v>101</v>
      </c>
      <c r="B40" s="41" t="s">
        <v>102</v>
      </c>
      <c r="C40" s="42" t="s">
        <v>99</v>
      </c>
      <c r="D40" s="76">
        <v>40</v>
      </c>
      <c r="E40" s="66">
        <v>1</v>
      </c>
      <c r="F40" s="68">
        <v>98</v>
      </c>
      <c r="G40" s="46">
        <f t="shared" si="6"/>
        <v>3920</v>
      </c>
      <c r="H40" s="90" t="s">
        <v>103</v>
      </c>
    </row>
    <row r="41" outlineLevel="2" spans="1:8">
      <c r="A41" s="40" t="s">
        <v>104</v>
      </c>
      <c r="B41" s="41" t="s">
        <v>105</v>
      </c>
      <c r="C41" s="42" t="s">
        <v>99</v>
      </c>
      <c r="D41" s="76">
        <v>60</v>
      </c>
      <c r="E41" s="66">
        <v>1</v>
      </c>
      <c r="F41" s="68">
        <v>250</v>
      </c>
      <c r="G41" s="46">
        <f t="shared" si="6"/>
        <v>15000</v>
      </c>
      <c r="H41" s="90" t="s">
        <v>106</v>
      </c>
    </row>
    <row r="42" outlineLevel="2" spans="1:8">
      <c r="A42" s="40" t="s">
        <v>107</v>
      </c>
      <c r="B42" s="41" t="s">
        <v>108</v>
      </c>
      <c r="C42" s="42" t="s">
        <v>109</v>
      </c>
      <c r="D42" s="76">
        <v>2</v>
      </c>
      <c r="E42" s="66">
        <v>1</v>
      </c>
      <c r="F42" s="68">
        <v>800</v>
      </c>
      <c r="G42" s="46">
        <f t="shared" si="6"/>
        <v>1600</v>
      </c>
      <c r="H42" s="85"/>
    </row>
    <row r="43" ht="14.5" customHeight="1" outlineLevel="2" spans="1:8">
      <c r="A43" s="40" t="s">
        <v>110</v>
      </c>
      <c r="B43" s="41" t="s">
        <v>111</v>
      </c>
      <c r="C43" s="42" t="s">
        <v>67</v>
      </c>
      <c r="D43" s="76">
        <v>2</v>
      </c>
      <c r="E43" s="66">
        <v>1</v>
      </c>
      <c r="F43" s="68">
        <v>300</v>
      </c>
      <c r="G43" s="46">
        <f t="shared" si="6"/>
        <v>600</v>
      </c>
      <c r="H43" s="85" t="s">
        <v>112</v>
      </c>
    </row>
    <row r="44" outlineLevel="2" spans="1:8">
      <c r="A44" s="40" t="s">
        <v>113</v>
      </c>
      <c r="B44" s="41" t="s">
        <v>114</v>
      </c>
      <c r="C44" s="42" t="s">
        <v>109</v>
      </c>
      <c r="D44" s="76">
        <v>4</v>
      </c>
      <c r="E44" s="66">
        <v>1</v>
      </c>
      <c r="F44" s="68">
        <v>400</v>
      </c>
      <c r="G44" s="46">
        <f t="shared" si="6"/>
        <v>1600</v>
      </c>
      <c r="H44" s="85"/>
    </row>
    <row r="45" outlineLevel="2" spans="1:8">
      <c r="A45" s="40" t="s">
        <v>115</v>
      </c>
      <c r="B45" s="41" t="s">
        <v>116</v>
      </c>
      <c r="C45" s="42" t="s">
        <v>67</v>
      </c>
      <c r="D45" s="76">
        <v>4</v>
      </c>
      <c r="E45" s="66">
        <v>1</v>
      </c>
      <c r="F45" s="68">
        <v>100</v>
      </c>
      <c r="G45" s="46">
        <f t="shared" ref="G45:G48" si="7">D45*E45*F45</f>
        <v>400</v>
      </c>
      <c r="H45" s="85" t="s">
        <v>117</v>
      </c>
    </row>
    <row r="46" outlineLevel="2" spans="1:8">
      <c r="A46" s="40" t="s">
        <v>118</v>
      </c>
      <c r="B46" s="41" t="s">
        <v>119</v>
      </c>
      <c r="C46" s="42" t="s">
        <v>109</v>
      </c>
      <c r="D46" s="76">
        <v>1</v>
      </c>
      <c r="E46" s="66">
        <v>1</v>
      </c>
      <c r="F46" s="68">
        <v>2000</v>
      </c>
      <c r="G46" s="46">
        <f t="shared" si="7"/>
        <v>2000</v>
      </c>
      <c r="H46" s="85" t="s">
        <v>120</v>
      </c>
    </row>
    <row r="47" s="1" customFormat="1" outlineLevel="2" spans="1:8">
      <c r="A47" s="40" t="s">
        <v>121</v>
      </c>
      <c r="B47" s="41" t="s">
        <v>122</v>
      </c>
      <c r="C47" s="42" t="s">
        <v>67</v>
      </c>
      <c r="D47" s="76">
        <v>1</v>
      </c>
      <c r="E47" s="66">
        <v>1</v>
      </c>
      <c r="F47" s="68">
        <v>0</v>
      </c>
      <c r="G47" s="46">
        <f t="shared" si="7"/>
        <v>0</v>
      </c>
      <c r="H47" s="91" t="s">
        <v>123</v>
      </c>
    </row>
    <row r="48" s="1" customFormat="1" outlineLevel="2" spans="1:8">
      <c r="A48" s="40" t="s">
        <v>124</v>
      </c>
      <c r="B48" s="41" t="s">
        <v>125</v>
      </c>
      <c r="C48" s="42" t="s">
        <v>67</v>
      </c>
      <c r="D48" s="76">
        <v>2</v>
      </c>
      <c r="E48" s="66">
        <v>1</v>
      </c>
      <c r="F48" s="68">
        <v>2600</v>
      </c>
      <c r="G48" s="46">
        <f t="shared" si="7"/>
        <v>5200</v>
      </c>
      <c r="H48" s="91" t="s">
        <v>126</v>
      </c>
    </row>
    <row r="49" outlineLevel="2" spans="1:8">
      <c r="A49" s="40"/>
      <c r="B49" s="41"/>
      <c r="C49" s="42"/>
      <c r="D49" s="80"/>
      <c r="E49" s="66"/>
      <c r="F49" s="92"/>
      <c r="G49" s="46"/>
      <c r="H49" s="93"/>
    </row>
    <row r="50" ht="17.4" spans="1:8">
      <c r="A50" s="25" t="s">
        <v>127</v>
      </c>
      <c r="B50" s="26" t="s">
        <v>128</v>
      </c>
      <c r="C50" s="27"/>
      <c r="D50" s="28"/>
      <c r="E50" s="29"/>
      <c r="F50" s="30"/>
      <c r="G50" s="30">
        <f>SUM(G38:G48)</f>
        <v>69320</v>
      </c>
      <c r="H50" s="63"/>
    </row>
    <row r="51" spans="1:8">
      <c r="A51" s="55"/>
      <c r="B51" s="56"/>
      <c r="C51" s="57"/>
      <c r="D51" s="58"/>
      <c r="E51" s="59"/>
      <c r="F51" s="60"/>
      <c r="G51" s="61"/>
      <c r="H51" s="62"/>
    </row>
    <row r="52" ht="17.4" outlineLevel="1" spans="1:8">
      <c r="A52" s="25"/>
      <c r="B52" s="26" t="s">
        <v>129</v>
      </c>
      <c r="C52" s="27"/>
      <c r="D52" s="28"/>
      <c r="E52" s="29"/>
      <c r="F52" s="30"/>
      <c r="G52" s="30"/>
      <c r="H52" s="63" t="s">
        <v>130</v>
      </c>
    </row>
    <row r="53" ht="46.8" outlineLevel="1" spans="1:8">
      <c r="A53" s="18"/>
      <c r="B53" s="19" t="s">
        <v>27</v>
      </c>
      <c r="C53" s="20" t="s">
        <v>28</v>
      </c>
      <c r="D53" s="21" t="s">
        <v>29</v>
      </c>
      <c r="E53" s="22" t="s">
        <v>30</v>
      </c>
      <c r="F53" s="23" t="s">
        <v>31</v>
      </c>
      <c r="G53" s="23" t="s">
        <v>32</v>
      </c>
      <c r="H53" s="24" t="s">
        <v>131</v>
      </c>
    </row>
    <row r="54" outlineLevel="2" spans="1:8">
      <c r="A54" s="32"/>
      <c r="B54" s="33" t="s">
        <v>132</v>
      </c>
      <c r="C54" s="34"/>
      <c r="D54" s="35"/>
      <c r="E54" s="36"/>
      <c r="F54" s="37"/>
      <c r="G54" s="38">
        <f>SUM(G55:G59)</f>
        <v>19550</v>
      </c>
      <c r="H54" s="39"/>
    </row>
    <row r="55" outlineLevel="2" spans="1:8">
      <c r="A55" s="40" t="s">
        <v>133</v>
      </c>
      <c r="B55" s="41" t="s">
        <v>134</v>
      </c>
      <c r="C55" s="42" t="s">
        <v>135</v>
      </c>
      <c r="D55" s="87">
        <v>1</v>
      </c>
      <c r="E55" s="66">
        <v>1</v>
      </c>
      <c r="F55" s="68">
        <v>300</v>
      </c>
      <c r="G55" s="46">
        <f t="shared" ref="G55:G56" si="8">D55*E55*F55</f>
        <v>300</v>
      </c>
      <c r="H55" s="94"/>
    </row>
    <row r="56" outlineLevel="2" spans="1:8">
      <c r="A56" s="40" t="s">
        <v>136</v>
      </c>
      <c r="B56" s="41" t="s">
        <v>137</v>
      </c>
      <c r="C56" s="42" t="s">
        <v>135</v>
      </c>
      <c r="D56" s="87">
        <v>1</v>
      </c>
      <c r="E56" s="66">
        <v>1</v>
      </c>
      <c r="F56" s="68">
        <v>2250</v>
      </c>
      <c r="G56" s="46">
        <f t="shared" si="8"/>
        <v>2250</v>
      </c>
      <c r="H56" s="95"/>
    </row>
    <row r="57" outlineLevel="2" spans="1:8">
      <c r="A57" s="40" t="s">
        <v>138</v>
      </c>
      <c r="B57" s="78" t="s">
        <v>139</v>
      </c>
      <c r="C57" s="42" t="s">
        <v>67</v>
      </c>
      <c r="D57" s="76">
        <v>1</v>
      </c>
      <c r="E57" s="66">
        <v>1</v>
      </c>
      <c r="F57" s="68">
        <v>13000</v>
      </c>
      <c r="G57" s="46">
        <f t="shared" ref="G57:G59" si="9">D57*E57*F57</f>
        <v>13000</v>
      </c>
      <c r="H57" s="86" t="s">
        <v>88</v>
      </c>
    </row>
    <row r="58" outlineLevel="2" spans="1:8">
      <c r="A58" s="40" t="s">
        <v>140</v>
      </c>
      <c r="B58" s="96" t="s">
        <v>141</v>
      </c>
      <c r="C58" s="42" t="s">
        <v>95</v>
      </c>
      <c r="D58" s="76">
        <v>1</v>
      </c>
      <c r="E58" s="66">
        <v>1</v>
      </c>
      <c r="F58" s="68">
        <v>4000</v>
      </c>
      <c r="G58" s="46">
        <f t="shared" si="9"/>
        <v>4000</v>
      </c>
      <c r="H58" s="91" t="s">
        <v>142</v>
      </c>
    </row>
    <row r="59" outlineLevel="2" spans="1:8">
      <c r="A59" s="40" t="s">
        <v>143</v>
      </c>
      <c r="B59" s="97" t="s">
        <v>144</v>
      </c>
      <c r="C59" s="42" t="s">
        <v>95</v>
      </c>
      <c r="D59" s="76">
        <v>1</v>
      </c>
      <c r="E59" s="66">
        <v>1</v>
      </c>
      <c r="F59" s="68">
        <v>0</v>
      </c>
      <c r="G59" s="46">
        <f t="shared" si="9"/>
        <v>0</v>
      </c>
      <c r="H59" s="86" t="s">
        <v>145</v>
      </c>
    </row>
    <row r="60" ht="17.4" spans="1:8">
      <c r="A60" s="25" t="s">
        <v>146</v>
      </c>
      <c r="B60" s="26" t="s">
        <v>147</v>
      </c>
      <c r="C60" s="27"/>
      <c r="D60" s="28"/>
      <c r="E60" s="29"/>
      <c r="F60" s="30"/>
      <c r="G60" s="30">
        <f>G54</f>
        <v>19550</v>
      </c>
      <c r="H60" s="63"/>
    </row>
    <row r="61" spans="1:8">
      <c r="A61" s="55"/>
      <c r="B61" s="56"/>
      <c r="C61" s="57"/>
      <c r="D61" s="58"/>
      <c r="E61" s="59"/>
      <c r="F61" s="60"/>
      <c r="G61" s="61"/>
      <c r="H61" s="98"/>
    </row>
    <row r="62" ht="17.4" outlineLevel="1" spans="1:8">
      <c r="A62" s="25"/>
      <c r="B62" s="26" t="s">
        <v>20</v>
      </c>
      <c r="C62" s="27"/>
      <c r="D62" s="28"/>
      <c r="E62" s="29"/>
      <c r="F62" s="30"/>
      <c r="G62" s="30"/>
      <c r="H62" s="99"/>
    </row>
    <row r="63" ht="46.8" outlineLevel="1" spans="1:8">
      <c r="A63" s="18"/>
      <c r="B63" s="19" t="s">
        <v>27</v>
      </c>
      <c r="C63" s="20" t="s">
        <v>28</v>
      </c>
      <c r="D63" s="21" t="s">
        <v>29</v>
      </c>
      <c r="E63" s="22" t="s">
        <v>30</v>
      </c>
      <c r="F63" s="23" t="s">
        <v>31</v>
      </c>
      <c r="G63" s="23" t="s">
        <v>32</v>
      </c>
      <c r="H63" s="100"/>
    </row>
    <row r="64" ht="14.55" outlineLevel="2" spans="1:8">
      <c r="A64" s="101"/>
      <c r="B64" s="102" t="s">
        <v>148</v>
      </c>
      <c r="C64" s="103"/>
      <c r="D64" s="104"/>
      <c r="E64" s="105"/>
      <c r="F64" s="106"/>
      <c r="G64" s="106">
        <f>SUM(G65:G68)</f>
        <v>13500</v>
      </c>
      <c r="H64" s="107"/>
    </row>
    <row r="65" outlineLevel="2" spans="1:8">
      <c r="A65" s="50" t="s">
        <v>149</v>
      </c>
      <c r="B65" s="41" t="s">
        <v>150</v>
      </c>
      <c r="C65" s="48" t="s">
        <v>95</v>
      </c>
      <c r="D65" s="43">
        <v>1</v>
      </c>
      <c r="E65" s="44">
        <v>1</v>
      </c>
      <c r="F65" s="68">
        <v>4000</v>
      </c>
      <c r="G65" s="46">
        <f t="shared" ref="G65:G68" si="10">D65*E65*F65</f>
        <v>4000</v>
      </c>
      <c r="H65" s="98" t="s">
        <v>151</v>
      </c>
    </row>
    <row r="66" outlineLevel="2" spans="1:8">
      <c r="A66" s="50" t="s">
        <v>152</v>
      </c>
      <c r="B66" s="41" t="s">
        <v>153</v>
      </c>
      <c r="C66" s="48" t="s">
        <v>95</v>
      </c>
      <c r="D66" s="43">
        <v>1</v>
      </c>
      <c r="E66" s="44">
        <v>1</v>
      </c>
      <c r="F66" s="68">
        <v>4000</v>
      </c>
      <c r="G66" s="46">
        <f t="shared" si="10"/>
        <v>4000</v>
      </c>
      <c r="H66" s="98" t="s">
        <v>151</v>
      </c>
    </row>
    <row r="67" outlineLevel="2" spans="1:8">
      <c r="A67" s="50" t="s">
        <v>154</v>
      </c>
      <c r="B67" s="41" t="s">
        <v>155</v>
      </c>
      <c r="C67" s="48" t="s">
        <v>95</v>
      </c>
      <c r="D67" s="43">
        <v>1</v>
      </c>
      <c r="E67" s="44">
        <v>1</v>
      </c>
      <c r="F67" s="68">
        <v>1500</v>
      </c>
      <c r="G67" s="46">
        <f t="shared" si="10"/>
        <v>1500</v>
      </c>
      <c r="H67" s="98" t="s">
        <v>156</v>
      </c>
    </row>
    <row r="68" outlineLevel="2" spans="1:8">
      <c r="A68" s="50" t="s">
        <v>157</v>
      </c>
      <c r="B68" s="41" t="s">
        <v>158</v>
      </c>
      <c r="C68" s="48" t="s">
        <v>67</v>
      </c>
      <c r="D68" s="43">
        <v>1</v>
      </c>
      <c r="E68" s="44">
        <v>1</v>
      </c>
      <c r="F68" s="68">
        <v>4000</v>
      </c>
      <c r="G68" s="46">
        <f t="shared" si="10"/>
        <v>4000</v>
      </c>
      <c r="H68" s="98" t="s">
        <v>159</v>
      </c>
    </row>
    <row r="69" outlineLevel="2" spans="1:8">
      <c r="A69" s="108"/>
      <c r="B69" s="109"/>
      <c r="C69" s="110"/>
      <c r="D69" s="111"/>
      <c r="E69" s="111"/>
      <c r="F69" s="112"/>
      <c r="G69" s="113"/>
      <c r="H69" s="114"/>
    </row>
    <row r="70" ht="18.15" spans="1:8">
      <c r="A70" s="115" t="s">
        <v>160</v>
      </c>
      <c r="B70" s="116" t="s">
        <v>161</v>
      </c>
      <c r="C70" s="117"/>
      <c r="D70" s="118"/>
      <c r="E70" s="119"/>
      <c r="F70" s="120"/>
      <c r="G70" s="120">
        <f>G64</f>
        <v>13500</v>
      </c>
      <c r="H70" s="121"/>
    </row>
    <row r="71" spans="1:7">
      <c r="A71" s="9"/>
      <c r="C71" s="122"/>
      <c r="E71" s="123"/>
      <c r="F71" s="124"/>
      <c r="G71" s="124"/>
    </row>
    <row r="76" spans="1:7">
      <c r="A76" s="9"/>
      <c r="C76" s="122"/>
      <c r="E76" s="123"/>
      <c r="F76" s="124"/>
      <c r="G76" s="124"/>
    </row>
  </sheetData>
  <pageMargins left="0.7" right="0.7" top="0.75" bottom="0.75" header="0.3" footer="0.3"/>
  <pageSetup paperSize="9" scale="40" fitToHeight="4" orientation="portrait"/>
  <headerFooter>
    <oddFooter>&amp;L&amp;"宋体,常规"&amp;K000000&amp;A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Abby小章鱼 </cp:lastModifiedBy>
  <dcterms:created xsi:type="dcterms:W3CDTF">2016-11-15T09:10:00Z</dcterms:created>
  <cp:lastPrinted>2018-03-05T01:26:00Z</cp:lastPrinted>
  <dcterms:modified xsi:type="dcterms:W3CDTF">2021-07-07T04:15:29Z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566691934A11415E9AF5805DCB2904F9</vt:lpwstr>
  </property>
</Properties>
</file>