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大众魏然拍摄\"/>
    </mc:Choice>
  </mc:AlternateContent>
  <bookViews>
    <workbookView xWindow="0" yWindow="0" windowWidth="20930" windowHeight="9840"/>
  </bookViews>
  <sheets>
    <sheet name="费用明细" sheetId="2" r:id="rId1"/>
    <sheet name="Sheet1" sheetId="3" r:id="rId2"/>
  </sheets>
  <calcPr calcId="162913" concurrentCalc="0"/>
</workbook>
</file>

<file path=xl/calcChain.xml><?xml version="1.0" encoding="utf-8"?>
<calcChain xmlns="http://schemas.openxmlformats.org/spreadsheetml/2006/main">
  <c r="H73" i="2" l="1"/>
  <c r="H72" i="2"/>
  <c r="H83" i="2"/>
  <c r="H82" i="2"/>
  <c r="H81" i="2"/>
  <c r="H80" i="2"/>
  <c r="H77" i="2"/>
  <c r="H78" i="2"/>
  <c r="H79" i="2"/>
  <c r="H75" i="2"/>
  <c r="H76" i="2"/>
  <c r="H65" i="2"/>
  <c r="H66" i="2"/>
  <c r="H67" i="2"/>
  <c r="H68" i="2"/>
  <c r="H69" i="2"/>
  <c r="H70" i="2"/>
  <c r="H71" i="2"/>
  <c r="H50" i="2"/>
  <c r="H54" i="2"/>
  <c r="D60" i="2"/>
  <c r="H55" i="2"/>
  <c r="H62" i="2"/>
  <c r="H61" i="2"/>
  <c r="H60" i="2"/>
  <c r="H58" i="2"/>
  <c r="H57" i="2"/>
  <c r="H59" i="2"/>
  <c r="H53" i="2"/>
  <c r="H56" i="2"/>
  <c r="D49" i="2"/>
  <c r="H49" i="2"/>
  <c r="H48" i="2"/>
  <c r="H40" i="2"/>
  <c r="H39" i="2"/>
  <c r="H41" i="2"/>
  <c r="H42" i="2"/>
  <c r="H63" i="2"/>
  <c r="H47" i="2"/>
  <c r="H46" i="2"/>
  <c r="H44" i="2"/>
  <c r="H43" i="2"/>
  <c r="H45" i="2"/>
  <c r="H20" i="2"/>
  <c r="H35" i="2"/>
  <c r="H30" i="2"/>
  <c r="H31" i="2"/>
  <c r="H28" i="2"/>
  <c r="H29" i="2"/>
  <c r="H32" i="2"/>
  <c r="H33" i="2"/>
  <c r="H34" i="2"/>
  <c r="H37" i="2"/>
  <c r="H18" i="2"/>
  <c r="H23" i="2"/>
  <c r="H22" i="2"/>
  <c r="H24" i="2"/>
  <c r="H26" i="2"/>
  <c r="H19" i="2"/>
  <c r="H17" i="2"/>
  <c r="H21" i="2"/>
  <c r="H6" i="2"/>
  <c r="H7" i="2"/>
  <c r="H8" i="2"/>
  <c r="H9" i="2"/>
  <c r="H10" i="2"/>
  <c r="H12" i="2"/>
  <c r="H13" i="2"/>
  <c r="H14" i="2"/>
  <c r="H15" i="2"/>
  <c r="H25" i="2"/>
  <c r="H27" i="2"/>
  <c r="H5" i="2"/>
  <c r="H4" i="2"/>
  <c r="H16" i="2"/>
  <c r="H38" i="2"/>
  <c r="H64" i="2"/>
  <c r="H51" i="2"/>
  <c r="H52" i="2"/>
  <c r="H74" i="2"/>
  <c r="H84" i="2"/>
  <c r="H85" i="2"/>
  <c r="H86" i="2"/>
  <c r="H87" i="2"/>
</calcChain>
</file>

<file path=xl/sharedStrings.xml><?xml version="1.0" encoding="utf-8"?>
<sst xmlns="http://schemas.openxmlformats.org/spreadsheetml/2006/main" count="198" uniqueCount="85">
  <si>
    <t>刘姝含</t>
  </si>
  <si>
    <t>黄雅莉</t>
  </si>
  <si>
    <t>龚昕</t>
  </si>
  <si>
    <t>曲玲玲</t>
  </si>
  <si>
    <t>项目</t>
    <phoneticPr fontId="1" type="noConversion"/>
  </si>
  <si>
    <t>内容</t>
    <phoneticPr fontId="1" type="noConversion"/>
  </si>
  <si>
    <t>人民币单价</t>
    <phoneticPr fontId="1" type="noConversion"/>
  </si>
  <si>
    <t>单位</t>
    <phoneticPr fontId="1" type="noConversion"/>
  </si>
  <si>
    <t>数量</t>
    <phoneticPr fontId="1" type="noConversion"/>
  </si>
  <si>
    <t>天数</t>
    <phoneticPr fontId="1" type="noConversion"/>
  </si>
  <si>
    <t>小计</t>
    <phoneticPr fontId="1" type="noConversion"/>
  </si>
  <si>
    <t>元/人</t>
    <phoneticPr fontId="1" type="noConversion"/>
  </si>
  <si>
    <t>Total小计</t>
    <phoneticPr fontId="1" type="noConversion"/>
  </si>
  <si>
    <t>保险</t>
  </si>
  <si>
    <t>黄雅莉退票</t>
  </si>
  <si>
    <t>刘姝含退票</t>
  </si>
  <si>
    <t>龚昕退票</t>
  </si>
  <si>
    <t>曲玲玲退票</t>
  </si>
  <si>
    <t>元/人</t>
  </si>
  <si>
    <t>车辆</t>
  </si>
  <si>
    <t>大交通</t>
  </si>
  <si>
    <t>元/天</t>
  </si>
  <si>
    <t>备注</t>
  </si>
  <si>
    <t>范垫付</t>
  </si>
  <si>
    <t>随行</t>
  </si>
  <si>
    <t>餐其他</t>
  </si>
  <si>
    <t>酒店</t>
  </si>
  <si>
    <t>套房</t>
  </si>
  <si>
    <t>普通</t>
  </si>
  <si>
    <t>8月31日</t>
  </si>
  <si>
    <t>临时取消</t>
  </si>
  <si>
    <t>9月4日</t>
  </si>
  <si>
    <t>9.4-7</t>
  </si>
  <si>
    <t>9月5日</t>
  </si>
  <si>
    <t>9月6日</t>
  </si>
  <si>
    <t>9月7日</t>
  </si>
  <si>
    <t>9.5-7</t>
  </si>
  <si>
    <t>酒店姜茶等热饮</t>
  </si>
  <si>
    <t>人员</t>
  </si>
  <si>
    <t>黄雅莉9.4-7</t>
  </si>
  <si>
    <t>吴尊9.17</t>
  </si>
  <si>
    <t>9月17日</t>
  </si>
  <si>
    <t>吴尊</t>
  </si>
  <si>
    <t>Total小计</t>
  </si>
  <si>
    <t>午餐</t>
  </si>
  <si>
    <t>咖啡</t>
  </si>
  <si>
    <t>上会购买物品人员费用</t>
  </si>
  <si>
    <t>买小食品和暖宝</t>
    <phoneticPr fontId="5" type="noConversion"/>
  </si>
  <si>
    <t>咖啡135+小食78</t>
  </si>
  <si>
    <t>咖啡135+36</t>
  </si>
  <si>
    <t>运送冷风机，超公里数</t>
  </si>
  <si>
    <t>餐费</t>
  </si>
  <si>
    <t>胡一天9.20</t>
  </si>
  <si>
    <t>9月20</t>
  </si>
  <si>
    <t>胡一天</t>
  </si>
  <si>
    <t>送餐买咖啡车辆</t>
  </si>
  <si>
    <t>午餐（艺人+客户）</t>
  </si>
  <si>
    <t>零食纸巾（艺人+客户）</t>
  </si>
  <si>
    <t>合计</t>
  </si>
  <si>
    <t>税费6%</t>
  </si>
  <si>
    <t>冷风机、冰块、保温箱</t>
  </si>
  <si>
    <t>咖啡（客户）</t>
  </si>
  <si>
    <t>2辆车上零食</t>
  </si>
  <si>
    <t>上海往返（客户车，清清定）</t>
  </si>
  <si>
    <t>吴尊后补发票</t>
  </si>
  <si>
    <t>地接</t>
  </si>
  <si>
    <t>已支付王政</t>
  </si>
  <si>
    <t>已微信转</t>
  </si>
  <si>
    <t>超公里数</t>
  </si>
  <si>
    <t>胡自己车，已报销</t>
  </si>
  <si>
    <t>吴尊助理餐费已报销</t>
  </si>
  <si>
    <t>黄雅莉助理已报销</t>
  </si>
  <si>
    <t>服务费5%</t>
  </si>
  <si>
    <t>林一</t>
  </si>
  <si>
    <t>刘丽军</t>
  </si>
  <si>
    <t>刘畅</t>
  </si>
  <si>
    <t>500万意外+50万医疗</t>
  </si>
  <si>
    <t>800万意外+200万医疗</t>
  </si>
  <si>
    <t>住宿</t>
  </si>
  <si>
    <t>日期待定</t>
  </si>
  <si>
    <t>200W</t>
  </si>
  <si>
    <t>餐食</t>
  </si>
  <si>
    <t>随行餐费</t>
  </si>
  <si>
    <t>刘丽军&amp;刘畅10.26（预估费用）</t>
  </si>
  <si>
    <t>林一（预估费用）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</si>
</sst>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"/>
  </numFmts>
  <fonts count="13">
    <font>
      <sz val="11"/>
      <color theme="1"/>
      <name val="Calibri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FF0000"/>
      <name val="微软雅黑"/>
      <charset val="134"/>
    </font>
    <font>
      <sz val="11"/>
      <color theme="1"/>
      <name val="Calibri"/>
      <family val="2"/>
      <scheme val="minor"/>
    </font>
    <font>
      <b/>
      <sz val="9"/>
      <name val="微软雅黑"/>
      <charset val="134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0000"/>
      <name val="微软雅黑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164" fontId="4" fillId="9" borderId="0" xfId="0" applyNumberFormat="1" applyFont="1" applyFill="1" applyBorder="1" applyAlignment="1">
      <alignment horizontal="center" vertical="center"/>
    </xf>
    <xf numFmtId="2" fontId="11" fillId="9" borderId="1" xfId="0" applyNumberFormat="1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/>
    </xf>
    <xf numFmtId="0" fontId="6" fillId="4" borderId="7" xfId="0" applyFont="1" applyFill="1" applyBorder="1">
      <alignment vertical="center"/>
    </xf>
    <xf numFmtId="0" fontId="12" fillId="4" borderId="7" xfId="0" applyFont="1" applyFill="1" applyBorder="1">
      <alignment vertical="center"/>
    </xf>
    <xf numFmtId="164" fontId="4" fillId="7" borderId="7" xfId="0" applyNumberFormat="1" applyFont="1" applyFill="1" applyBorder="1" applyAlignment="1">
      <alignment vertical="center"/>
    </xf>
    <xf numFmtId="0" fontId="12" fillId="4" borderId="7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4" fillId="9" borderId="11" xfId="0" applyNumberFormat="1" applyFont="1" applyFill="1" applyBorder="1" applyAlignment="1">
      <alignment vertical="center"/>
    </xf>
    <xf numFmtId="0" fontId="0" fillId="0" borderId="12" xfId="0" applyBorder="1">
      <alignment vertical="center"/>
    </xf>
    <xf numFmtId="0" fontId="0" fillId="9" borderId="13" xfId="0" applyFill="1" applyBorder="1">
      <alignment vertical="center"/>
    </xf>
    <xf numFmtId="4" fontId="10" fillId="9" borderId="13" xfId="0" applyNumberFormat="1" applyFont="1" applyFill="1" applyBorder="1" applyAlignment="1">
      <alignment horizontal="center" vertical="center"/>
    </xf>
    <xf numFmtId="0" fontId="0" fillId="9" borderId="14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2"/>
  <sheetViews>
    <sheetView tabSelected="1" topLeftCell="A55" zoomScale="97" workbookViewId="0">
      <selection activeCell="A75" sqref="A75:A83"/>
    </sheetView>
  </sheetViews>
  <sheetFormatPr defaultRowHeight="14.5"/>
  <cols>
    <col min="1" max="1" width="16.81640625" bestFit="1" customWidth="1"/>
    <col min="3" max="3" width="19" customWidth="1"/>
    <col min="8" max="8" width="20.81640625" customWidth="1"/>
    <col min="9" max="9" width="24.7265625" bestFit="1" customWidth="1"/>
  </cols>
  <sheetData>
    <row r="2" spans="1:10" ht="15" thickBot="1"/>
    <row r="3" spans="1:10" ht="33.5" customHeight="1">
      <c r="A3" s="27" t="s">
        <v>38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9" t="s">
        <v>22</v>
      </c>
    </row>
    <row r="4" spans="1:10">
      <c r="A4" s="55" t="s">
        <v>39</v>
      </c>
      <c r="B4" s="57" t="s">
        <v>20</v>
      </c>
      <c r="C4" s="1" t="s">
        <v>0</v>
      </c>
      <c r="D4" s="14">
        <v>5840</v>
      </c>
      <c r="E4" s="20" t="s">
        <v>18</v>
      </c>
      <c r="F4" s="20">
        <v>1</v>
      </c>
      <c r="G4" s="20">
        <v>1</v>
      </c>
      <c r="H4" s="4">
        <f>D4*F4*G4</f>
        <v>5840</v>
      </c>
      <c r="I4" s="30"/>
    </row>
    <row r="5" spans="1:10">
      <c r="A5" s="45"/>
      <c r="B5" s="57"/>
      <c r="C5" s="1" t="s">
        <v>1</v>
      </c>
      <c r="D5" s="14">
        <v>8040</v>
      </c>
      <c r="E5" s="20" t="s">
        <v>18</v>
      </c>
      <c r="F5" s="20">
        <v>1</v>
      </c>
      <c r="G5" s="20">
        <v>1</v>
      </c>
      <c r="H5" s="4">
        <f>D5*F5*G5</f>
        <v>8040</v>
      </c>
      <c r="I5" s="30"/>
    </row>
    <row r="6" spans="1:10">
      <c r="A6" s="45"/>
      <c r="B6" s="57"/>
      <c r="C6" s="1" t="s">
        <v>2</v>
      </c>
      <c r="D6" s="14">
        <v>1130</v>
      </c>
      <c r="E6" s="20" t="s">
        <v>18</v>
      </c>
      <c r="F6" s="20">
        <v>1</v>
      </c>
      <c r="G6" s="20">
        <v>1</v>
      </c>
      <c r="H6" s="4">
        <f t="shared" ref="H6:H15" si="0">D6*F6*G6</f>
        <v>1130</v>
      </c>
      <c r="I6" s="30"/>
    </row>
    <row r="7" spans="1:10">
      <c r="A7" s="45"/>
      <c r="B7" s="57"/>
      <c r="C7" s="1" t="s">
        <v>3</v>
      </c>
      <c r="D7" s="14">
        <v>1690</v>
      </c>
      <c r="E7" s="20" t="s">
        <v>18</v>
      </c>
      <c r="F7" s="20">
        <v>1</v>
      </c>
      <c r="G7" s="20">
        <v>1</v>
      </c>
      <c r="H7" s="4">
        <f t="shared" si="0"/>
        <v>1690</v>
      </c>
      <c r="I7" s="30"/>
    </row>
    <row r="8" spans="1:10">
      <c r="A8" s="45"/>
      <c r="B8" s="57"/>
      <c r="C8" s="2" t="s">
        <v>14</v>
      </c>
      <c r="D8" s="2">
        <v>955</v>
      </c>
      <c r="E8" s="7" t="s">
        <v>18</v>
      </c>
      <c r="F8" s="7">
        <v>1</v>
      </c>
      <c r="G8" s="7">
        <v>1</v>
      </c>
      <c r="H8" s="8">
        <f t="shared" si="0"/>
        <v>955</v>
      </c>
      <c r="I8" s="30"/>
    </row>
    <row r="9" spans="1:10">
      <c r="A9" s="45"/>
      <c r="B9" s="57"/>
      <c r="C9" s="2" t="s">
        <v>15</v>
      </c>
      <c r="D9" s="2">
        <v>628</v>
      </c>
      <c r="E9" s="7" t="s">
        <v>18</v>
      </c>
      <c r="F9" s="7">
        <v>1</v>
      </c>
      <c r="G9" s="7">
        <v>1</v>
      </c>
      <c r="H9" s="8">
        <f t="shared" si="0"/>
        <v>628</v>
      </c>
      <c r="I9" s="30"/>
    </row>
    <row r="10" spans="1:10">
      <c r="A10" s="45"/>
      <c r="B10" s="57"/>
      <c r="C10" s="2" t="s">
        <v>16</v>
      </c>
      <c r="D10" s="2">
        <v>628</v>
      </c>
      <c r="E10" s="7" t="s">
        <v>18</v>
      </c>
      <c r="F10" s="7">
        <v>1</v>
      </c>
      <c r="G10" s="7">
        <v>1</v>
      </c>
      <c r="H10" s="8">
        <f t="shared" si="0"/>
        <v>628</v>
      </c>
      <c r="I10" s="30"/>
    </row>
    <row r="11" spans="1:10">
      <c r="A11" s="45"/>
      <c r="B11" s="57"/>
      <c r="C11" s="2" t="s">
        <v>17</v>
      </c>
      <c r="D11" s="2">
        <v>658</v>
      </c>
      <c r="E11" s="7" t="s">
        <v>18</v>
      </c>
      <c r="F11" s="7">
        <v>1</v>
      </c>
      <c r="G11" s="7">
        <v>1</v>
      </c>
      <c r="H11" s="8">
        <v>658</v>
      </c>
      <c r="I11" s="30"/>
      <c r="J11" s="11" t="s">
        <v>23</v>
      </c>
    </row>
    <row r="12" spans="1:10">
      <c r="A12" s="45"/>
      <c r="B12" s="57"/>
      <c r="C12" s="1" t="s">
        <v>0</v>
      </c>
      <c r="D12" s="14">
        <v>3050</v>
      </c>
      <c r="E12" s="20" t="s">
        <v>18</v>
      </c>
      <c r="F12" s="20">
        <v>1</v>
      </c>
      <c r="G12" s="20">
        <v>1</v>
      </c>
      <c r="H12" s="4">
        <f t="shared" si="0"/>
        <v>3050</v>
      </c>
      <c r="I12" s="30"/>
    </row>
    <row r="13" spans="1:10">
      <c r="A13" s="45"/>
      <c r="B13" s="57"/>
      <c r="C13" s="1" t="s">
        <v>2</v>
      </c>
      <c r="D13" s="14">
        <v>3050</v>
      </c>
      <c r="E13" s="20" t="s">
        <v>18</v>
      </c>
      <c r="F13" s="20">
        <v>1</v>
      </c>
      <c r="G13" s="20">
        <v>1</v>
      </c>
      <c r="H13" s="4">
        <f t="shared" si="0"/>
        <v>3050</v>
      </c>
      <c r="I13" s="30"/>
    </row>
    <row r="14" spans="1:10">
      <c r="A14" s="45"/>
      <c r="B14" s="57"/>
      <c r="C14" s="1" t="s">
        <v>3</v>
      </c>
      <c r="D14" s="15">
        <v>1160</v>
      </c>
      <c r="E14" s="20" t="s">
        <v>18</v>
      </c>
      <c r="F14" s="20">
        <v>1</v>
      </c>
      <c r="G14" s="20">
        <v>1</v>
      </c>
      <c r="H14" s="4">
        <f t="shared" si="0"/>
        <v>1160</v>
      </c>
      <c r="I14" s="30"/>
      <c r="J14" t="s">
        <v>66</v>
      </c>
    </row>
    <row r="15" spans="1:10">
      <c r="A15" s="45"/>
      <c r="B15" s="57"/>
      <c r="C15" s="1" t="s">
        <v>1</v>
      </c>
      <c r="D15" s="15">
        <v>2210</v>
      </c>
      <c r="E15" s="20" t="s">
        <v>18</v>
      </c>
      <c r="F15" s="20">
        <v>1</v>
      </c>
      <c r="G15" s="20">
        <v>1</v>
      </c>
      <c r="H15" s="4">
        <f t="shared" si="0"/>
        <v>2210</v>
      </c>
      <c r="I15" s="30"/>
    </row>
    <row r="16" spans="1:10">
      <c r="A16" s="45"/>
      <c r="B16" s="50"/>
      <c r="C16" s="49" t="s">
        <v>12</v>
      </c>
      <c r="D16" s="49"/>
      <c r="E16" s="49"/>
      <c r="F16" s="49"/>
      <c r="G16" s="19"/>
      <c r="H16" s="12">
        <f>SUM(H4:H15)</f>
        <v>29039</v>
      </c>
      <c r="I16" s="31"/>
    </row>
    <row r="17" spans="1:10">
      <c r="A17" s="45"/>
      <c r="B17" s="47" t="s">
        <v>19</v>
      </c>
      <c r="C17" s="24" t="s">
        <v>29</v>
      </c>
      <c r="D17" s="3">
        <v>1000</v>
      </c>
      <c r="E17" s="20" t="s">
        <v>21</v>
      </c>
      <c r="F17" s="20">
        <v>1</v>
      </c>
      <c r="G17" s="20">
        <v>1</v>
      </c>
      <c r="H17" s="3">
        <f>D17*F17*G17</f>
        <v>1000</v>
      </c>
      <c r="I17" s="30"/>
    </row>
    <row r="18" spans="1:10">
      <c r="A18" s="45"/>
      <c r="B18" s="47"/>
      <c r="C18" s="24" t="s">
        <v>29</v>
      </c>
      <c r="D18" s="3">
        <v>500</v>
      </c>
      <c r="E18" s="20" t="s">
        <v>21</v>
      </c>
      <c r="F18" s="20">
        <v>1</v>
      </c>
      <c r="G18" s="20">
        <v>1</v>
      </c>
      <c r="H18" s="3">
        <f>D18*F18*G18</f>
        <v>500</v>
      </c>
      <c r="I18" s="30" t="s">
        <v>30</v>
      </c>
    </row>
    <row r="19" spans="1:10">
      <c r="A19" s="45"/>
      <c r="B19" s="47"/>
      <c r="C19" s="24" t="s">
        <v>31</v>
      </c>
      <c r="D19" s="3">
        <v>1000</v>
      </c>
      <c r="E19" s="20" t="s">
        <v>21</v>
      </c>
      <c r="F19" s="20">
        <v>1</v>
      </c>
      <c r="G19" s="20">
        <v>4</v>
      </c>
      <c r="H19" s="3">
        <f>D19*F19*G19</f>
        <v>4000</v>
      </c>
      <c r="I19" s="30" t="s">
        <v>32</v>
      </c>
    </row>
    <row r="20" spans="1:10">
      <c r="A20" s="45"/>
      <c r="B20" s="47"/>
      <c r="C20" s="24" t="s">
        <v>33</v>
      </c>
      <c r="D20" s="3">
        <v>1000</v>
      </c>
      <c r="E20" s="20" t="s">
        <v>21</v>
      </c>
      <c r="F20" s="20">
        <v>1</v>
      </c>
      <c r="G20" s="20">
        <v>3</v>
      </c>
      <c r="H20" s="3">
        <f>D20*F20*G20</f>
        <v>3000</v>
      </c>
      <c r="I20" s="30" t="s">
        <v>36</v>
      </c>
    </row>
    <row r="21" spans="1:10">
      <c r="A21" s="45"/>
      <c r="B21" s="48"/>
      <c r="C21" s="49" t="s">
        <v>12</v>
      </c>
      <c r="D21" s="49"/>
      <c r="E21" s="49"/>
      <c r="F21" s="49"/>
      <c r="G21" s="19"/>
      <c r="H21" s="12">
        <f>SUM(H17:H20)</f>
        <v>8500</v>
      </c>
      <c r="I21" s="31"/>
    </row>
    <row r="22" spans="1:10" s="9" customFormat="1">
      <c r="A22" s="45"/>
      <c r="B22" s="56" t="s">
        <v>26</v>
      </c>
      <c r="C22" s="10" t="s">
        <v>27</v>
      </c>
      <c r="D22" s="3">
        <v>1180</v>
      </c>
      <c r="E22" s="20" t="s">
        <v>21</v>
      </c>
      <c r="F22" s="20">
        <v>1</v>
      </c>
      <c r="G22" s="20">
        <v>3</v>
      </c>
      <c r="H22" s="3">
        <f>D22*F22*G22</f>
        <v>3540</v>
      </c>
      <c r="I22" s="32"/>
    </row>
    <row r="23" spans="1:10" s="9" customFormat="1">
      <c r="A23" s="45"/>
      <c r="B23" s="56"/>
      <c r="C23" s="10" t="s">
        <v>28</v>
      </c>
      <c r="D23" s="3">
        <v>650</v>
      </c>
      <c r="E23" s="20" t="s">
        <v>21</v>
      </c>
      <c r="F23" s="20">
        <v>3</v>
      </c>
      <c r="G23" s="20">
        <v>3</v>
      </c>
      <c r="H23" s="3">
        <f>D23*F23*G23</f>
        <v>5850</v>
      </c>
      <c r="I23" s="32"/>
    </row>
    <row r="24" spans="1:10" s="9" customFormat="1">
      <c r="A24" s="45"/>
      <c r="B24" s="56"/>
      <c r="C24" s="51" t="s">
        <v>43</v>
      </c>
      <c r="D24" s="51"/>
      <c r="E24" s="51"/>
      <c r="F24" s="51"/>
      <c r="G24" s="21"/>
      <c r="H24" s="13">
        <f>SUM(H22:H23)</f>
        <v>9390</v>
      </c>
      <c r="I24" s="33"/>
    </row>
    <row r="25" spans="1:10">
      <c r="A25" s="45"/>
      <c r="B25" s="50" t="s">
        <v>13</v>
      </c>
      <c r="C25" s="20" t="s">
        <v>1</v>
      </c>
      <c r="D25" s="22">
        <v>1550</v>
      </c>
      <c r="E25" s="20" t="s">
        <v>18</v>
      </c>
      <c r="F25" s="22">
        <v>1</v>
      </c>
      <c r="G25" s="22">
        <v>1</v>
      </c>
      <c r="H25" s="3">
        <f>D25*F25*G25</f>
        <v>1550</v>
      </c>
      <c r="I25" s="34"/>
    </row>
    <row r="26" spans="1:10">
      <c r="A26" s="45"/>
      <c r="B26" s="50"/>
      <c r="C26" s="20" t="s">
        <v>24</v>
      </c>
      <c r="D26" s="22">
        <v>120</v>
      </c>
      <c r="E26" s="20" t="s">
        <v>11</v>
      </c>
      <c r="F26" s="22">
        <v>1</v>
      </c>
      <c r="G26" s="22">
        <v>3</v>
      </c>
      <c r="H26" s="3">
        <f>D26*F26*G26</f>
        <v>360</v>
      </c>
      <c r="I26" s="34"/>
    </row>
    <row r="27" spans="1:10">
      <c r="A27" s="45"/>
      <c r="B27" s="50"/>
      <c r="C27" s="51" t="s">
        <v>43</v>
      </c>
      <c r="D27" s="51"/>
      <c r="E27" s="51"/>
      <c r="F27" s="51"/>
      <c r="G27" s="21"/>
      <c r="H27" s="13">
        <f>SUM(H25:H26)</f>
        <v>1910</v>
      </c>
      <c r="I27" s="33"/>
    </row>
    <row r="28" spans="1:10">
      <c r="A28" s="45"/>
      <c r="B28" s="52" t="s">
        <v>25</v>
      </c>
      <c r="C28" s="22" t="s">
        <v>33</v>
      </c>
      <c r="D28" s="22">
        <v>990</v>
      </c>
      <c r="E28" s="20" t="s">
        <v>11</v>
      </c>
      <c r="F28" s="22">
        <v>1</v>
      </c>
      <c r="G28" s="22">
        <v>1</v>
      </c>
      <c r="H28" s="3">
        <f>D28*F28*G28</f>
        <v>990</v>
      </c>
      <c r="I28" s="35" t="s">
        <v>44</v>
      </c>
      <c r="J28" t="s">
        <v>23</v>
      </c>
    </row>
    <row r="29" spans="1:10">
      <c r="A29" s="45"/>
      <c r="B29" s="52"/>
      <c r="C29" s="22" t="s">
        <v>34</v>
      </c>
      <c r="D29" s="22">
        <v>380</v>
      </c>
      <c r="E29" s="20" t="s">
        <v>11</v>
      </c>
      <c r="F29" s="22">
        <v>1</v>
      </c>
      <c r="G29" s="22">
        <v>1</v>
      </c>
      <c r="H29" s="3">
        <f>D29*F29*G29</f>
        <v>380</v>
      </c>
      <c r="I29" s="35" t="s">
        <v>44</v>
      </c>
      <c r="J29" t="s">
        <v>23</v>
      </c>
    </row>
    <row r="30" spans="1:10">
      <c r="A30" s="45"/>
      <c r="B30" s="52"/>
      <c r="C30" s="5" t="s">
        <v>33</v>
      </c>
      <c r="D30" s="22">
        <v>196</v>
      </c>
      <c r="E30" s="20" t="s">
        <v>11</v>
      </c>
      <c r="F30" s="22">
        <v>1</v>
      </c>
      <c r="G30" s="22">
        <v>1</v>
      </c>
      <c r="H30" s="3">
        <f t="shared" ref="H30:H34" si="1">D30*F30*G30</f>
        <v>196</v>
      </c>
      <c r="I30" s="35" t="s">
        <v>47</v>
      </c>
    </row>
    <row r="31" spans="1:10">
      <c r="A31" s="45"/>
      <c r="B31" s="52"/>
      <c r="C31" s="22" t="s">
        <v>34</v>
      </c>
      <c r="D31" s="22">
        <v>253</v>
      </c>
      <c r="E31" s="20" t="s">
        <v>11</v>
      </c>
      <c r="F31" s="22">
        <v>1</v>
      </c>
      <c r="G31" s="22">
        <v>1</v>
      </c>
      <c r="H31" s="3">
        <f t="shared" si="1"/>
        <v>253</v>
      </c>
      <c r="I31" s="35" t="s">
        <v>47</v>
      </c>
    </row>
    <row r="32" spans="1:10">
      <c r="A32" s="45"/>
      <c r="B32" s="52"/>
      <c r="C32" s="5" t="s">
        <v>33</v>
      </c>
      <c r="D32" s="22">
        <v>213</v>
      </c>
      <c r="E32" s="20" t="s">
        <v>11</v>
      </c>
      <c r="F32" s="22">
        <v>1</v>
      </c>
      <c r="G32" s="22">
        <v>1</v>
      </c>
      <c r="H32" s="3">
        <f t="shared" si="1"/>
        <v>213</v>
      </c>
      <c r="I32" s="35" t="s">
        <v>48</v>
      </c>
    </row>
    <row r="33" spans="1:10">
      <c r="A33" s="45"/>
      <c r="B33" s="53"/>
      <c r="C33" s="22" t="s">
        <v>34</v>
      </c>
      <c r="D33" s="22">
        <v>171</v>
      </c>
      <c r="E33" s="20" t="s">
        <v>11</v>
      </c>
      <c r="F33" s="22">
        <v>1</v>
      </c>
      <c r="G33" s="22">
        <v>1</v>
      </c>
      <c r="H33" s="3">
        <f t="shared" si="1"/>
        <v>171</v>
      </c>
      <c r="I33" s="35" t="s">
        <v>49</v>
      </c>
    </row>
    <row r="34" spans="1:10">
      <c r="A34" s="45"/>
      <c r="B34" s="53"/>
      <c r="C34" s="5" t="s">
        <v>33</v>
      </c>
      <c r="D34" s="22">
        <v>500</v>
      </c>
      <c r="E34" s="20" t="s">
        <v>11</v>
      </c>
      <c r="F34" s="22">
        <v>1</v>
      </c>
      <c r="G34" s="22">
        <v>2</v>
      </c>
      <c r="H34" s="3">
        <f t="shared" si="1"/>
        <v>1000</v>
      </c>
      <c r="I34" s="35" t="s">
        <v>46</v>
      </c>
    </row>
    <row r="35" spans="1:10">
      <c r="A35" s="45"/>
      <c r="B35" s="53"/>
      <c r="C35" s="5" t="s">
        <v>35</v>
      </c>
      <c r="D35" s="22">
        <v>55.2</v>
      </c>
      <c r="E35" s="20" t="s">
        <v>11</v>
      </c>
      <c r="F35" s="22">
        <v>1</v>
      </c>
      <c r="G35" s="22">
        <v>4</v>
      </c>
      <c r="H35" s="3">
        <f t="shared" ref="H35" si="2">D35*F35*G35</f>
        <v>220.8</v>
      </c>
      <c r="I35" s="35" t="s">
        <v>37</v>
      </c>
      <c r="J35" t="s">
        <v>23</v>
      </c>
    </row>
    <row r="36" spans="1:10">
      <c r="A36" s="45"/>
      <c r="B36" s="53"/>
      <c r="C36" s="5" t="s">
        <v>35</v>
      </c>
      <c r="D36" s="22"/>
      <c r="E36" s="20"/>
      <c r="F36" s="22"/>
      <c r="G36" s="22"/>
      <c r="H36" s="3">
        <v>6074</v>
      </c>
      <c r="I36" s="36" t="s">
        <v>71</v>
      </c>
      <c r="J36" t="s">
        <v>67</v>
      </c>
    </row>
    <row r="37" spans="1:10">
      <c r="A37" s="45"/>
      <c r="B37" s="53"/>
      <c r="C37" s="51" t="s">
        <v>12</v>
      </c>
      <c r="D37" s="51"/>
      <c r="E37" s="51"/>
      <c r="F37" s="51" t="s">
        <v>10</v>
      </c>
      <c r="G37" s="21"/>
      <c r="H37" s="13">
        <f>SUM(H28:H36)</f>
        <v>9497.7999999999993</v>
      </c>
      <c r="I37" s="33"/>
    </row>
    <row r="38" spans="1:10">
      <c r="A38" s="46"/>
      <c r="B38" s="54"/>
      <c r="C38" s="54"/>
      <c r="D38" s="54"/>
      <c r="E38" s="54"/>
      <c r="F38" s="54"/>
      <c r="G38" s="23"/>
      <c r="H38" s="6">
        <f>H16+H21+H24+H27+H37</f>
        <v>58336.800000000003</v>
      </c>
      <c r="I38" s="37"/>
    </row>
    <row r="39" spans="1:10">
      <c r="A39" s="45" t="s">
        <v>40</v>
      </c>
      <c r="B39" s="47" t="s">
        <v>19</v>
      </c>
      <c r="C39" s="24" t="s">
        <v>41</v>
      </c>
      <c r="D39" s="3">
        <v>3400</v>
      </c>
      <c r="E39" s="20" t="s">
        <v>21</v>
      </c>
      <c r="F39" s="20">
        <v>1</v>
      </c>
      <c r="G39" s="20">
        <v>1</v>
      </c>
      <c r="H39" s="3">
        <f>D39*F39*G39</f>
        <v>3400</v>
      </c>
      <c r="I39" s="30" t="s">
        <v>68</v>
      </c>
    </row>
    <row r="40" spans="1:10">
      <c r="A40" s="45"/>
      <c r="B40" s="47"/>
      <c r="C40" s="24" t="s">
        <v>41</v>
      </c>
      <c r="D40" s="3">
        <v>3000</v>
      </c>
      <c r="E40" s="20" t="s">
        <v>21</v>
      </c>
      <c r="F40" s="20">
        <v>1</v>
      </c>
      <c r="G40" s="20">
        <v>1</v>
      </c>
      <c r="H40" s="3">
        <f>D40*F40*G40</f>
        <v>3000</v>
      </c>
      <c r="I40" s="30"/>
    </row>
    <row r="41" spans="1:10">
      <c r="A41" s="45"/>
      <c r="B41" s="47"/>
      <c r="C41" s="24" t="s">
        <v>41</v>
      </c>
      <c r="D41" s="3">
        <v>1580</v>
      </c>
      <c r="E41" s="20" t="s">
        <v>21</v>
      </c>
      <c r="F41" s="20">
        <v>1</v>
      </c>
      <c r="G41" s="20">
        <v>1</v>
      </c>
      <c r="H41" s="3">
        <f t="shared" ref="H41" si="3">D41*F41*G41</f>
        <v>1580</v>
      </c>
      <c r="I41" s="30" t="s">
        <v>50</v>
      </c>
    </row>
    <row r="42" spans="1:10">
      <c r="A42" s="45"/>
      <c r="B42" s="48"/>
      <c r="C42" s="49" t="s">
        <v>12</v>
      </c>
      <c r="D42" s="49"/>
      <c r="E42" s="49"/>
      <c r="F42" s="49"/>
      <c r="G42" s="19"/>
      <c r="H42" s="12">
        <f>SUM(H39:H41)</f>
        <v>7980</v>
      </c>
      <c r="I42" s="31"/>
    </row>
    <row r="43" spans="1:10">
      <c r="A43" s="45"/>
      <c r="B43" s="50" t="s">
        <v>13</v>
      </c>
      <c r="C43" s="20" t="s">
        <v>42</v>
      </c>
      <c r="D43" s="22">
        <v>1550</v>
      </c>
      <c r="E43" s="20" t="s">
        <v>18</v>
      </c>
      <c r="F43" s="22">
        <v>1</v>
      </c>
      <c r="G43" s="22">
        <v>1</v>
      </c>
      <c r="H43" s="3">
        <f>D43*F43*G43</f>
        <v>1550</v>
      </c>
      <c r="I43" s="34"/>
    </row>
    <row r="44" spans="1:10">
      <c r="A44" s="45"/>
      <c r="B44" s="50"/>
      <c r="C44" s="20" t="s">
        <v>24</v>
      </c>
      <c r="D44" s="22">
        <v>120</v>
      </c>
      <c r="E44" s="20" t="s">
        <v>11</v>
      </c>
      <c r="F44" s="22">
        <v>1</v>
      </c>
      <c r="G44" s="22">
        <v>6</v>
      </c>
      <c r="H44" s="3">
        <f>D44*F44*G44</f>
        <v>720</v>
      </c>
      <c r="I44" s="34"/>
    </row>
    <row r="45" spans="1:10">
      <c r="A45" s="45"/>
      <c r="B45" s="50"/>
      <c r="C45" s="51" t="s">
        <v>12</v>
      </c>
      <c r="D45" s="51"/>
      <c r="E45" s="51"/>
      <c r="F45" s="51"/>
      <c r="G45" s="21"/>
      <c r="H45" s="13">
        <f>SUM(H43:H44)</f>
        <v>2270</v>
      </c>
      <c r="I45" s="33"/>
    </row>
    <row r="46" spans="1:10">
      <c r="A46" s="45"/>
      <c r="B46" s="52" t="s">
        <v>25</v>
      </c>
      <c r="C46" s="22" t="s">
        <v>60</v>
      </c>
      <c r="D46" s="22">
        <v>1000</v>
      </c>
      <c r="E46" s="20" t="s">
        <v>11</v>
      </c>
      <c r="F46" s="22">
        <v>1</v>
      </c>
      <c r="G46" s="22">
        <v>1</v>
      </c>
      <c r="H46" s="3">
        <f>D46*F46*G46</f>
        <v>1000</v>
      </c>
      <c r="I46" s="35" t="s">
        <v>23</v>
      </c>
    </row>
    <row r="47" spans="1:10">
      <c r="A47" s="45"/>
      <c r="B47" s="52"/>
      <c r="C47" s="22" t="s">
        <v>62</v>
      </c>
      <c r="D47" s="22">
        <v>388.9</v>
      </c>
      <c r="E47" s="20" t="s">
        <v>11</v>
      </c>
      <c r="F47" s="22">
        <v>1</v>
      </c>
      <c r="G47" s="22">
        <v>1</v>
      </c>
      <c r="H47" s="3">
        <f>D47*F47*G47</f>
        <v>388.9</v>
      </c>
      <c r="I47" s="35" t="s">
        <v>65</v>
      </c>
    </row>
    <row r="48" spans="1:10">
      <c r="A48" s="45"/>
      <c r="B48" s="52"/>
      <c r="C48" s="22" t="s">
        <v>45</v>
      </c>
      <c r="D48" s="22">
        <v>116.5</v>
      </c>
      <c r="E48" s="20" t="s">
        <v>11</v>
      </c>
      <c r="F48" s="22">
        <v>1</v>
      </c>
      <c r="G48" s="22">
        <v>1</v>
      </c>
      <c r="H48" s="3">
        <f>D48*F48*G48</f>
        <v>116.5</v>
      </c>
      <c r="I48" s="35" t="s">
        <v>23</v>
      </c>
    </row>
    <row r="49" spans="1:12">
      <c r="A49" s="45"/>
      <c r="B49" s="52"/>
      <c r="C49" s="5" t="s">
        <v>51</v>
      </c>
      <c r="D49" s="22">
        <f>726+52.12</f>
        <v>778.12</v>
      </c>
      <c r="E49" s="20" t="s">
        <v>11</v>
      </c>
      <c r="F49" s="22">
        <v>1</v>
      </c>
      <c r="G49" s="22">
        <v>1</v>
      </c>
      <c r="H49" s="3">
        <f t="shared" ref="H49" si="4">D49*F49*G49</f>
        <v>778.12</v>
      </c>
      <c r="I49" s="35" t="s">
        <v>23</v>
      </c>
    </row>
    <row r="50" spans="1:12">
      <c r="A50" s="45"/>
      <c r="B50" s="52"/>
      <c r="C50" s="5" t="s">
        <v>64</v>
      </c>
      <c r="D50" s="22">
        <v>1188.5999999999999</v>
      </c>
      <c r="E50" s="20" t="s">
        <v>11</v>
      </c>
      <c r="F50" s="22">
        <v>1</v>
      </c>
      <c r="G50" s="22">
        <v>1</v>
      </c>
      <c r="H50" s="3">
        <f t="shared" ref="H50" si="5">D50*F50*G50</f>
        <v>1188.5999999999999</v>
      </c>
      <c r="I50" s="36" t="s">
        <v>70</v>
      </c>
      <c r="J50" t="s">
        <v>67</v>
      </c>
    </row>
    <row r="51" spans="1:12">
      <c r="A51" s="45"/>
      <c r="B51" s="53"/>
      <c r="C51" s="51" t="s">
        <v>12</v>
      </c>
      <c r="D51" s="51"/>
      <c r="E51" s="51"/>
      <c r="F51" s="51" t="s">
        <v>10</v>
      </c>
      <c r="G51" s="21"/>
      <c r="H51" s="13">
        <f>SUM(H46:H50)</f>
        <v>3472.12</v>
      </c>
      <c r="I51" s="33"/>
    </row>
    <row r="52" spans="1:12">
      <c r="A52" s="46"/>
      <c r="B52" s="54"/>
      <c r="C52" s="54"/>
      <c r="D52" s="54"/>
      <c r="E52" s="54"/>
      <c r="F52" s="54"/>
      <c r="G52" s="23"/>
      <c r="H52" s="6">
        <f>H42+H45+H51</f>
        <v>13722.119999999999</v>
      </c>
      <c r="I52" s="37"/>
    </row>
    <row r="53" spans="1:12">
      <c r="A53" s="45" t="s">
        <v>52</v>
      </c>
      <c r="B53" s="47" t="s">
        <v>19</v>
      </c>
      <c r="C53" s="24" t="s">
        <v>53</v>
      </c>
      <c r="D53" s="3">
        <v>1000</v>
      </c>
      <c r="E53" s="20" t="s">
        <v>21</v>
      </c>
      <c r="F53" s="20">
        <v>1</v>
      </c>
      <c r="G53" s="20">
        <v>1</v>
      </c>
      <c r="H53" s="3">
        <f>D53*F53*G53</f>
        <v>1000</v>
      </c>
      <c r="I53" s="30" t="s">
        <v>55</v>
      </c>
    </row>
    <row r="54" spans="1:12">
      <c r="A54" s="45"/>
      <c r="B54" s="47"/>
      <c r="C54" s="24" t="s">
        <v>53</v>
      </c>
      <c r="D54" s="3">
        <v>2500</v>
      </c>
      <c r="E54" s="20" t="s">
        <v>21</v>
      </c>
      <c r="F54" s="20">
        <v>1</v>
      </c>
      <c r="G54" s="20">
        <v>1</v>
      </c>
      <c r="H54" s="3">
        <f>D54*F54*G54</f>
        <v>2500</v>
      </c>
      <c r="I54" s="30" t="s">
        <v>63</v>
      </c>
    </row>
    <row r="55" spans="1:12">
      <c r="A55" s="45"/>
      <c r="B55" s="47"/>
      <c r="C55" s="24" t="s">
        <v>53</v>
      </c>
      <c r="D55" s="3">
        <v>1200</v>
      </c>
      <c r="E55" s="20" t="s">
        <v>21</v>
      </c>
      <c r="F55" s="20">
        <v>1</v>
      </c>
      <c r="G55" s="20">
        <v>1</v>
      </c>
      <c r="H55" s="3">
        <f t="shared" ref="H55" si="6">D55*F55*G55</f>
        <v>1200</v>
      </c>
      <c r="I55" s="38" t="s">
        <v>69</v>
      </c>
      <c r="J55" t="s">
        <v>67</v>
      </c>
    </row>
    <row r="56" spans="1:12">
      <c r="A56" s="45"/>
      <c r="B56" s="48"/>
      <c r="C56" s="49" t="s">
        <v>12</v>
      </c>
      <c r="D56" s="49"/>
      <c r="E56" s="49"/>
      <c r="F56" s="49"/>
      <c r="G56" s="19"/>
      <c r="H56" s="12">
        <f>SUM(H53:H55)</f>
        <v>4700</v>
      </c>
      <c r="I56" s="31"/>
    </row>
    <row r="57" spans="1:12">
      <c r="A57" s="45"/>
      <c r="B57" s="50" t="s">
        <v>13</v>
      </c>
      <c r="C57" s="20" t="s">
        <v>54</v>
      </c>
      <c r="D57" s="22">
        <v>1550</v>
      </c>
      <c r="E57" s="20" t="s">
        <v>18</v>
      </c>
      <c r="F57" s="22">
        <v>1</v>
      </c>
      <c r="G57" s="22">
        <v>1</v>
      </c>
      <c r="H57" s="3">
        <f>D57*F57*G57</f>
        <v>1550</v>
      </c>
      <c r="I57" s="34"/>
    </row>
    <row r="58" spans="1:12">
      <c r="A58" s="45"/>
      <c r="B58" s="50"/>
      <c r="C58" s="20" t="s">
        <v>24</v>
      </c>
      <c r="D58" s="22">
        <v>120</v>
      </c>
      <c r="E58" s="20" t="s">
        <v>11</v>
      </c>
      <c r="F58" s="22">
        <v>1</v>
      </c>
      <c r="G58" s="22">
        <v>2</v>
      </c>
      <c r="H58" s="3">
        <f>D58*F58*G58</f>
        <v>240</v>
      </c>
      <c r="I58" s="34"/>
    </row>
    <row r="59" spans="1:12">
      <c r="A59" s="45"/>
      <c r="B59" s="50"/>
      <c r="C59" s="51" t="s">
        <v>12</v>
      </c>
      <c r="D59" s="51"/>
      <c r="E59" s="51"/>
      <c r="F59" s="51"/>
      <c r="G59" s="21"/>
      <c r="H59" s="13">
        <f>SUM(H57:H58)</f>
        <v>1790</v>
      </c>
      <c r="I59" s="33"/>
    </row>
    <row r="60" spans="1:12">
      <c r="A60" s="45"/>
      <c r="B60" s="52" t="s">
        <v>25</v>
      </c>
      <c r="C60" s="22" t="s">
        <v>57</v>
      </c>
      <c r="D60" s="22">
        <f>654.7+134.62</f>
        <v>789.32</v>
      </c>
      <c r="E60" s="20" t="s">
        <v>11</v>
      </c>
      <c r="F60" s="22">
        <v>1</v>
      </c>
      <c r="G60" s="22">
        <v>1</v>
      </c>
      <c r="H60" s="3">
        <f>D60*F60*G60</f>
        <v>789.32</v>
      </c>
      <c r="I60" s="35" t="s">
        <v>23</v>
      </c>
    </row>
    <row r="61" spans="1:12">
      <c r="A61" s="45"/>
      <c r="B61" s="52"/>
      <c r="C61" s="22" t="s">
        <v>61</v>
      </c>
      <c r="D61" s="22">
        <v>366</v>
      </c>
      <c r="E61" s="20" t="s">
        <v>11</v>
      </c>
      <c r="F61" s="22">
        <v>1</v>
      </c>
      <c r="G61" s="22">
        <v>1</v>
      </c>
      <c r="H61" s="3">
        <f>D61*F61*G61</f>
        <v>366</v>
      </c>
      <c r="I61" s="35" t="s">
        <v>23</v>
      </c>
    </row>
    <row r="62" spans="1:12">
      <c r="A62" s="45"/>
      <c r="B62" s="52"/>
      <c r="C62" s="22" t="s">
        <v>56</v>
      </c>
      <c r="D62" s="22">
        <v>753</v>
      </c>
      <c r="E62" s="20" t="s">
        <v>11</v>
      </c>
      <c r="F62" s="22">
        <v>2</v>
      </c>
      <c r="G62" s="22">
        <v>1</v>
      </c>
      <c r="H62" s="3">
        <f>D62*F62*G62</f>
        <v>1506</v>
      </c>
      <c r="I62" s="35" t="s">
        <v>23</v>
      </c>
    </row>
    <row r="63" spans="1:12">
      <c r="A63" s="45"/>
      <c r="B63" s="53"/>
      <c r="C63" s="51" t="s">
        <v>12</v>
      </c>
      <c r="D63" s="51"/>
      <c r="E63" s="51"/>
      <c r="F63" s="51" t="s">
        <v>10</v>
      </c>
      <c r="G63" s="21"/>
      <c r="H63" s="13">
        <f>SUM(H60:H62)</f>
        <v>2661.32</v>
      </c>
      <c r="I63" s="33"/>
    </row>
    <row r="64" spans="1:12">
      <c r="A64" s="46"/>
      <c r="B64" s="54"/>
      <c r="C64" s="54"/>
      <c r="D64" s="54"/>
      <c r="E64" s="54"/>
      <c r="F64" s="54"/>
      <c r="G64" s="23"/>
      <c r="H64" s="6">
        <f>H56+H59+H63</f>
        <v>9151.32</v>
      </c>
      <c r="I64" s="37"/>
      <c r="L64" s="18"/>
    </row>
    <row r="65" spans="1:9" ht="23.5" customHeight="1">
      <c r="A65" s="55" t="s">
        <v>83</v>
      </c>
      <c r="B65" s="47" t="s">
        <v>19</v>
      </c>
      <c r="C65" s="24">
        <v>10.26</v>
      </c>
      <c r="D65" s="3">
        <v>1000</v>
      </c>
      <c r="E65" s="20" t="s">
        <v>21</v>
      </c>
      <c r="F65" s="20">
        <v>2</v>
      </c>
      <c r="G65" s="20">
        <v>1</v>
      </c>
      <c r="H65" s="3">
        <f>D65*F65*G65</f>
        <v>2000</v>
      </c>
      <c r="I65" s="30"/>
    </row>
    <row r="66" spans="1:9">
      <c r="A66" s="45"/>
      <c r="B66" s="48"/>
      <c r="C66" s="49"/>
      <c r="D66" s="49"/>
      <c r="E66" s="49"/>
      <c r="F66" s="49"/>
      <c r="G66" s="19"/>
      <c r="H66" s="12">
        <f>H65</f>
        <v>2000</v>
      </c>
      <c r="I66" s="31"/>
    </row>
    <row r="67" spans="1:9">
      <c r="A67" s="45"/>
      <c r="B67" s="50" t="s">
        <v>13</v>
      </c>
      <c r="C67" s="20" t="s">
        <v>74</v>
      </c>
      <c r="D67" s="22">
        <v>1550</v>
      </c>
      <c r="E67" s="20" t="s">
        <v>18</v>
      </c>
      <c r="F67" s="22">
        <v>1</v>
      </c>
      <c r="G67" s="22">
        <v>1</v>
      </c>
      <c r="H67" s="3">
        <f>D67*F67*G67</f>
        <v>1550</v>
      </c>
      <c r="I67" s="34" t="s">
        <v>76</v>
      </c>
    </row>
    <row r="68" spans="1:9">
      <c r="A68" s="45"/>
      <c r="B68" s="50"/>
      <c r="C68" s="20" t="s">
        <v>75</v>
      </c>
      <c r="D68" s="22">
        <v>3000</v>
      </c>
      <c r="E68" s="20" t="s">
        <v>18</v>
      </c>
      <c r="F68" s="22">
        <v>1</v>
      </c>
      <c r="G68" s="22">
        <v>1</v>
      </c>
      <c r="H68" s="3">
        <f>D68*F68*G68</f>
        <v>3000</v>
      </c>
      <c r="I68" s="34" t="s">
        <v>77</v>
      </c>
    </row>
    <row r="69" spans="1:9">
      <c r="A69" s="45"/>
      <c r="B69" s="50"/>
      <c r="C69" s="51"/>
      <c r="D69" s="51"/>
      <c r="E69" s="51"/>
      <c r="F69" s="51"/>
      <c r="G69" s="21"/>
      <c r="H69" s="13">
        <f>H67+H68</f>
        <v>4550</v>
      </c>
      <c r="I69" s="33"/>
    </row>
    <row r="70" spans="1:9">
      <c r="A70" s="45"/>
      <c r="B70" s="52" t="s">
        <v>25</v>
      </c>
      <c r="C70" s="22" t="s">
        <v>78</v>
      </c>
      <c r="D70" s="22">
        <v>1088</v>
      </c>
      <c r="E70" s="20" t="s">
        <v>18</v>
      </c>
      <c r="F70" s="22">
        <v>1</v>
      </c>
      <c r="G70" s="22">
        <v>2</v>
      </c>
      <c r="H70" s="3">
        <f>D70*F70*G70</f>
        <v>2176</v>
      </c>
      <c r="I70" s="35"/>
    </row>
    <row r="71" spans="1:9">
      <c r="A71" s="45"/>
      <c r="B71" s="52"/>
      <c r="C71" s="22" t="s">
        <v>51</v>
      </c>
      <c r="D71" s="22">
        <v>1000</v>
      </c>
      <c r="E71" s="20" t="s">
        <v>18</v>
      </c>
      <c r="F71" s="22">
        <v>1</v>
      </c>
      <c r="G71" s="22">
        <v>2</v>
      </c>
      <c r="H71" s="3">
        <f>D71*F71*G71</f>
        <v>2000</v>
      </c>
      <c r="I71" s="35"/>
    </row>
    <row r="72" spans="1:9">
      <c r="A72" s="45"/>
      <c r="B72" s="52"/>
      <c r="C72" s="26" t="s">
        <v>82</v>
      </c>
      <c r="D72" s="26">
        <v>500</v>
      </c>
      <c r="E72" s="25" t="s">
        <v>18</v>
      </c>
      <c r="F72" s="26">
        <v>1</v>
      </c>
      <c r="G72" s="26">
        <v>6</v>
      </c>
      <c r="H72" s="3">
        <f>D72*F72*G72</f>
        <v>3000</v>
      </c>
      <c r="I72" s="35"/>
    </row>
    <row r="73" spans="1:9">
      <c r="A73" s="45"/>
      <c r="B73" s="53"/>
      <c r="C73" s="51"/>
      <c r="D73" s="51"/>
      <c r="E73" s="51"/>
      <c r="F73" s="51"/>
      <c r="G73" s="21"/>
      <c r="H73" s="13">
        <f>SUM(H70:H72)</f>
        <v>7176</v>
      </c>
      <c r="I73" s="33"/>
    </row>
    <row r="74" spans="1:9">
      <c r="A74" s="46"/>
      <c r="B74" s="54"/>
      <c r="C74" s="54"/>
      <c r="D74" s="54"/>
      <c r="E74" s="54"/>
      <c r="F74" s="54"/>
      <c r="G74" s="23"/>
      <c r="H74" s="6">
        <f>H66+H69+H73</f>
        <v>13726</v>
      </c>
      <c r="I74" s="37"/>
    </row>
    <row r="75" spans="1:9">
      <c r="A75" s="55" t="s">
        <v>84</v>
      </c>
      <c r="B75" s="47" t="s">
        <v>19</v>
      </c>
      <c r="C75" s="24" t="s">
        <v>79</v>
      </c>
      <c r="D75" s="3">
        <v>1200</v>
      </c>
      <c r="E75" s="20" t="s">
        <v>21</v>
      </c>
      <c r="F75" s="20">
        <v>2</v>
      </c>
      <c r="G75" s="20">
        <v>1</v>
      </c>
      <c r="H75" s="3">
        <f>D75*F75*G75</f>
        <v>2400</v>
      </c>
      <c r="I75" s="30"/>
    </row>
    <row r="76" spans="1:9">
      <c r="A76" s="45"/>
      <c r="B76" s="48"/>
      <c r="C76" s="49"/>
      <c r="D76" s="49"/>
      <c r="E76" s="49"/>
      <c r="F76" s="49"/>
      <c r="G76" s="19"/>
      <c r="H76" s="12">
        <f>H75</f>
        <v>2400</v>
      </c>
      <c r="I76" s="31"/>
    </row>
    <row r="77" spans="1:9">
      <c r="A77" s="45"/>
      <c r="B77" s="50" t="s">
        <v>13</v>
      </c>
      <c r="C77" s="20" t="s">
        <v>73</v>
      </c>
      <c r="D77" s="22">
        <v>1550</v>
      </c>
      <c r="E77" s="20" t="s">
        <v>18</v>
      </c>
      <c r="F77" s="22">
        <v>1</v>
      </c>
      <c r="G77" s="22">
        <v>1</v>
      </c>
      <c r="H77" s="3">
        <f>D77*F77*G77</f>
        <v>1550</v>
      </c>
      <c r="I77" s="34" t="s">
        <v>80</v>
      </c>
    </row>
    <row r="78" spans="1:9">
      <c r="A78" s="45"/>
      <c r="B78" s="50"/>
      <c r="C78" s="20" t="s">
        <v>24</v>
      </c>
      <c r="D78" s="22">
        <v>120</v>
      </c>
      <c r="E78" s="20" t="s">
        <v>11</v>
      </c>
      <c r="F78" s="22">
        <v>1</v>
      </c>
      <c r="G78" s="22">
        <v>2</v>
      </c>
      <c r="H78" s="3">
        <f>D78*F78*G78</f>
        <v>240</v>
      </c>
      <c r="I78" s="34"/>
    </row>
    <row r="79" spans="1:9">
      <c r="A79" s="45"/>
      <c r="B79" s="50"/>
      <c r="C79" s="51"/>
      <c r="D79" s="51"/>
      <c r="E79" s="51"/>
      <c r="F79" s="51"/>
      <c r="G79" s="21"/>
      <c r="H79" s="13">
        <f>SUM(H77:H78)</f>
        <v>1790</v>
      </c>
      <c r="I79" s="33"/>
    </row>
    <row r="80" spans="1:9">
      <c r="A80" s="45"/>
      <c r="B80" s="52" t="s">
        <v>25</v>
      </c>
      <c r="C80" s="22" t="s">
        <v>81</v>
      </c>
      <c r="D80" s="22">
        <v>1000</v>
      </c>
      <c r="E80" s="20" t="s">
        <v>11</v>
      </c>
      <c r="F80" s="22">
        <v>1</v>
      </c>
      <c r="G80" s="22">
        <v>1</v>
      </c>
      <c r="H80" s="3">
        <f>D80*F80*G80</f>
        <v>1000</v>
      </c>
      <c r="I80" s="35"/>
    </row>
    <row r="81" spans="1:9">
      <c r="A81" s="45"/>
      <c r="B81" s="52"/>
      <c r="C81" s="22" t="s">
        <v>24</v>
      </c>
      <c r="D81" s="22">
        <v>500</v>
      </c>
      <c r="E81" s="20" t="s">
        <v>11</v>
      </c>
      <c r="F81" s="22">
        <v>1</v>
      </c>
      <c r="G81" s="22">
        <v>4</v>
      </c>
      <c r="H81" s="3">
        <f>D81*F81*G81</f>
        <v>2000</v>
      </c>
      <c r="I81" s="35"/>
    </row>
    <row r="82" spans="1:9">
      <c r="A82" s="45"/>
      <c r="B82" s="53"/>
      <c r="C82" s="51"/>
      <c r="D82" s="51"/>
      <c r="E82" s="51"/>
      <c r="F82" s="51"/>
      <c r="G82" s="21"/>
      <c r="H82" s="13">
        <f>SUM(H80:H81)</f>
        <v>3000</v>
      </c>
      <c r="I82" s="33"/>
    </row>
    <row r="83" spans="1:9">
      <c r="A83" s="45"/>
      <c r="B83" s="54"/>
      <c r="C83" s="54"/>
      <c r="D83" s="54"/>
      <c r="E83" s="54"/>
      <c r="F83" s="54"/>
      <c r="G83" s="23"/>
      <c r="H83" s="6">
        <f>H76+H79+H82</f>
        <v>7190</v>
      </c>
      <c r="I83" s="37"/>
    </row>
    <row r="84" spans="1:9">
      <c r="A84" s="39"/>
      <c r="B84" s="58" t="s">
        <v>58</v>
      </c>
      <c r="C84" s="58"/>
      <c r="D84" s="58"/>
      <c r="E84" s="58"/>
      <c r="F84" s="58"/>
      <c r="G84" s="58"/>
      <c r="H84" s="16">
        <f>H83+H74+H64+H52+H38</f>
        <v>102126.24</v>
      </c>
      <c r="I84" s="40"/>
    </row>
    <row r="85" spans="1:9">
      <c r="A85" s="39"/>
      <c r="B85" s="58" t="s">
        <v>72</v>
      </c>
      <c r="C85" s="58"/>
      <c r="D85" s="58"/>
      <c r="E85" s="58"/>
      <c r="F85" s="58"/>
      <c r="G85" s="58"/>
      <c r="H85" s="16">
        <f>H84*10%</f>
        <v>10212.624000000002</v>
      </c>
      <c r="I85" s="40"/>
    </row>
    <row r="86" spans="1:9">
      <c r="A86" s="39"/>
      <c r="B86" s="58" t="s">
        <v>59</v>
      </c>
      <c r="C86" s="58"/>
      <c r="D86" s="58"/>
      <c r="E86" s="58"/>
      <c r="F86" s="58"/>
      <c r="G86" s="58"/>
      <c r="H86" s="17">
        <f>(H84+H85)*0.06</f>
        <v>6740.3318399999998</v>
      </c>
      <c r="I86" s="40"/>
    </row>
    <row r="87" spans="1:9" ht="15" thickBot="1">
      <c r="A87" s="41"/>
      <c r="B87" s="42"/>
      <c r="C87" s="42"/>
      <c r="D87" s="42"/>
      <c r="E87" s="42"/>
      <c r="F87" s="42"/>
      <c r="G87" s="42"/>
      <c r="H87" s="43">
        <f>H84+H85+H86</f>
        <v>119079.19584</v>
      </c>
      <c r="I87" s="44"/>
    </row>
    <row r="92" spans="1:9">
      <c r="H92" s="18"/>
    </row>
  </sheetData>
  <mergeCells count="47">
    <mergeCell ref="B83:F83"/>
    <mergeCell ref="B70:B73"/>
    <mergeCell ref="C73:F73"/>
    <mergeCell ref="A65:A74"/>
    <mergeCell ref="B74:F74"/>
    <mergeCell ref="B75:B76"/>
    <mergeCell ref="C76:F76"/>
    <mergeCell ref="B77:B79"/>
    <mergeCell ref="C79:F79"/>
    <mergeCell ref="B80:B82"/>
    <mergeCell ref="C82:F82"/>
    <mergeCell ref="B84:G84"/>
    <mergeCell ref="B86:G86"/>
    <mergeCell ref="B85:G85"/>
    <mergeCell ref="A53:A64"/>
    <mergeCell ref="B53:B56"/>
    <mergeCell ref="C56:F56"/>
    <mergeCell ref="B57:B59"/>
    <mergeCell ref="C59:F59"/>
    <mergeCell ref="B60:B63"/>
    <mergeCell ref="C63:F63"/>
    <mergeCell ref="B64:F64"/>
    <mergeCell ref="A75:A83"/>
    <mergeCell ref="B65:B66"/>
    <mergeCell ref="C66:F66"/>
    <mergeCell ref="B67:B69"/>
    <mergeCell ref="C69:F69"/>
    <mergeCell ref="C21:F21"/>
    <mergeCell ref="B28:B37"/>
    <mergeCell ref="C37:F37"/>
    <mergeCell ref="B38:F38"/>
    <mergeCell ref="A4:A38"/>
    <mergeCell ref="B25:B27"/>
    <mergeCell ref="C27:F27"/>
    <mergeCell ref="B22:B24"/>
    <mergeCell ref="C24:F24"/>
    <mergeCell ref="B4:B16"/>
    <mergeCell ref="C16:F16"/>
    <mergeCell ref="B17:B21"/>
    <mergeCell ref="A39:A52"/>
    <mergeCell ref="B39:B42"/>
    <mergeCell ref="C42:F42"/>
    <mergeCell ref="B43:B45"/>
    <mergeCell ref="C45:F45"/>
    <mergeCell ref="B46:B51"/>
    <mergeCell ref="C51:F51"/>
    <mergeCell ref="B52:F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费用明细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ThinkBook Plus 2</cp:lastModifiedBy>
  <dcterms:created xsi:type="dcterms:W3CDTF">2022-02-23T09:21:00Z</dcterms:created>
  <dcterms:modified xsi:type="dcterms:W3CDTF">2022-10-25T02:13:21Z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AEB4A95575BF4ACDA520860348038B07</vt:lpwstr>
  </property>
  <property fmtid="{D5CDD505-2E9C-101B-9397-08002B2CF9AE}" pid="3" name="KSOProductBuildVer">
    <vt:lpwstr>2052-11.1.0.12313</vt:lpwstr>
  </property>
</Properties>
</file>