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<sst xmlns="http://schemas.openxmlformats.org/spreadsheetml/2006/main" count="90">
  <si>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</si>
  <si>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 xml:space="preserve">团号：KMJB-171102-ANS286 </t>
  </si>
  <si>
    <t>会议日期：2017年11月2日-5日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</si>
  <si>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</si>
  <si>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</si>
  <si>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</si>
  <si>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</si>
  <si>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</si>
  <si>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</si>
  <si>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</si>
  <si>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</si>
  <si>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</si>
  <si>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</si>
  <si>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</si>
  <si>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</si>
  <si>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</si>
  <si>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</si>
  <si>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</si>
  <si>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</si>
  <si>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</si>
  <si>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</si>
  <si>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</si>
  <si>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</si>
  <si>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</si>
  <si>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</si>
  <si>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</si>
  <si>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</si>
  <si>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</si>
  <si>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</si>
  <si>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</si>
  <si>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</si>
  <si>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</si>
  <si>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</si>
  <si>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</si>
  <si>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</si>
  <si>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</si>
  <si>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</si>
  <si>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</si>
  <si>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</si>
  <si>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</si>
  <si>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</si>
  <si>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</si>
  <si>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</si>
  <si>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</si>
  <si>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</si>
  <si>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</si>
  <si>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</si>
  <si>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</si>
  <si>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</si>
  <si>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</si>
  <si>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</si>
  <si>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</si>
  <si>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</si>
  <si>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</si>
  <si>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</si>
  <si>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</si>
  <si>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</si>
  <si>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</si>
  <si>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</si>
  <si>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</si>
  <si>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</si>
  <si>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</si>
  <si>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</si>
  <si>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10月31日-11月5日</t>
  </si>
  <si>
    <t>报销日期:</t>
  </si>
  <si>
    <t>团号:</t>
  </si>
  <si>
    <t xml:space="preserve">KMJB-171102-ANS286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</si>
  <si>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</si>
  <si>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</si>
  <si>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</si>
  <si>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</si>
  <si>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</si>
  <si>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</si>
  <si>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</si>
  <si>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</si>
  <si>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</si>
  <si>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</si>
  <si>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11月2日-3日：合肥打车费</t>
  </si>
  <si>
    <t>10月30日-11月6日：北京打车费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</si>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</sst>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0" workbookViewId="0">
      <selection activeCell="I20" sqref="I20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4.5" customWidth="1"/>
    <col min="6" max="6" width="12.625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295</v>
      </c>
      <c r="G17" s="65">
        <v>0</v>
      </c>
      <c r="H17" s="65">
        <f t="shared" si="0"/>
        <v>295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435.75</v>
      </c>
      <c r="G18" s="65">
        <v>0</v>
      </c>
      <c r="H18" s="65">
        <f t="shared" si="0"/>
        <v>435.75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680</v>
      </c>
      <c r="G19" s="65">
        <v>0</v>
      </c>
      <c r="H19" s="65">
        <f t="shared" si="0"/>
        <v>680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4172</v>
      </c>
      <c r="G20" s="65">
        <v>0</v>
      </c>
      <c r="H20" s="65">
        <f t="shared" si="0"/>
        <v>4172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5582.75</v>
      </c>
      <c r="G21" s="69">
        <f t="shared" ref="G21:H21" si="5">SUM(G17:G20)</f>
        <v>0</v>
      </c>
      <c r="H21" s="69">
        <f t="shared" si="5"/>
        <v>5582.75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6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8"/>
      <c r="J25" s="89" t="s">
        <v>28</v>
      </c>
    </row>
    <row r="26" customHeight="1" spans="1:10">
      <c r="A26" s="73"/>
      <c r="B26" s="74"/>
      <c r="C26" s="77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8"/>
      <c r="J26" s="90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1"/>
      <c r="J27" s="92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1"/>
      <c r="J32" s="95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8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8"/>
      <c r="J34" s="97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7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1"/>
      <c r="J37" s="98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8"/>
      <c r="J39" s="94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1"/>
      <c r="J40" s="95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8"/>
      <c r="J43" s="90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1"/>
      <c r="J44" s="92"/>
    </row>
    <row r="45" customHeight="1" spans="1:10">
      <c r="A45" s="70">
        <v>10</v>
      </c>
      <c r="B45" s="64" t="s">
        <v>41</v>
      </c>
      <c r="C45" s="65">
        <v>0</v>
      </c>
      <c r="D45" s="66">
        <v>0</v>
      </c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8"/>
      <c r="J45" s="99"/>
    </row>
    <row r="46" customHeight="1" spans="1:10">
      <c r="A46" s="78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8"/>
      <c r="J46" s="100"/>
    </row>
    <row r="47" customHeight="1" spans="1:10">
      <c r="A47" s="78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8"/>
      <c r="J47" s="100"/>
    </row>
    <row r="48" customHeight="1" spans="1:10">
      <c r="A48" s="78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8"/>
      <c r="J48" s="100"/>
    </row>
    <row r="49" customHeight="1" spans="1:10">
      <c r="A49" s="78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8"/>
      <c r="J49" s="100"/>
    </row>
    <row r="50" customHeight="1" spans="1:10">
      <c r="A50" s="78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8"/>
      <c r="J50" s="100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8"/>
      <c r="J51" s="100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1"/>
      <c r="J52" s="101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5582.75</v>
      </c>
      <c r="G53" s="69">
        <f t="shared" si="22"/>
        <v>0</v>
      </c>
      <c r="H53" s="69">
        <f t="shared" si="22"/>
        <v>5582.75</v>
      </c>
      <c r="I53" s="91"/>
      <c r="J53" s="102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3" t="s">
        <v>48</v>
      </c>
    </row>
    <row r="58" customHeight="1" spans="1:9">
      <c r="A58" s="82">
        <f>E53</f>
        <v>0</v>
      </c>
      <c r="B58" s="83"/>
      <c r="C58" s="83">
        <f>H53</f>
        <v>5582.75</v>
      </c>
      <c r="D58" s="83"/>
      <c r="E58" s="83">
        <f>F53</f>
        <v>5582.75</v>
      </c>
      <c r="F58" s="83"/>
      <c r="G58" s="83">
        <f>G53</f>
        <v>0</v>
      </c>
      <c r="H58" s="83"/>
      <c r="I58" s="104">
        <f>A58-C58</f>
        <v>-5582.75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6" workbookViewId="0">
      <selection activeCell="A1" sqref="A1:K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44.5+36.6+37.4+37.4+41.4+33.5+33.9</f>
        <v>264.7</v>
      </c>
      <c r="H12" s="25"/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f>111+15+54+52+137+90+10</f>
        <v>469</v>
      </c>
      <c r="H13" s="25"/>
      <c r="I13" s="41"/>
      <c r="J13" s="42"/>
      <c r="K13" s="43" t="s">
        <v>78</v>
      </c>
    </row>
    <row r="14" ht="20.1" customHeight="1" spans="2:11">
      <c r="B14" s="22">
        <v>3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75</v>
      </c>
    </row>
    <row r="15" ht="20.1" customHeight="1" spans="2:11">
      <c r="B15" s="22">
        <v>4</v>
      </c>
      <c r="C15" s="23"/>
      <c r="D15" s="26"/>
      <c r="E15" s="22" t="s">
        <v>80</v>
      </c>
      <c r="F15" s="23"/>
      <c r="G15" s="25">
        <f>860+133+43.7</f>
        <v>1036.7</v>
      </c>
      <c r="H15" s="25"/>
      <c r="I15" s="41"/>
      <c r="J15" s="42"/>
      <c r="K15" s="44">
        <v>43040</v>
      </c>
    </row>
    <row r="16" ht="20.1" customHeight="1" spans="2:11">
      <c r="B16" s="22">
        <v>5</v>
      </c>
      <c r="C16" s="23"/>
      <c r="D16" s="26"/>
      <c r="E16" s="22" t="s">
        <v>80</v>
      </c>
      <c r="F16" s="23"/>
      <c r="G16" s="25">
        <f>308+131.5+78</f>
        <v>517.5</v>
      </c>
      <c r="H16" s="25"/>
      <c r="I16" s="41"/>
      <c r="J16" s="42"/>
      <c r="K16" s="44">
        <v>43041</v>
      </c>
    </row>
    <row r="17" ht="20.1" customHeight="1" spans="2:11">
      <c r="B17" s="22">
        <v>6</v>
      </c>
      <c r="C17" s="23"/>
      <c r="D17" s="26"/>
      <c r="E17" s="22" t="s">
        <v>80</v>
      </c>
      <c r="F17" s="23"/>
      <c r="G17" s="25">
        <f>95.55+116</f>
        <v>211.55</v>
      </c>
      <c r="H17" s="25"/>
      <c r="I17" s="41"/>
      <c r="J17" s="42"/>
      <c r="K17" s="44">
        <v>43042</v>
      </c>
    </row>
    <row r="18" ht="20.1" customHeight="1" spans="2:11">
      <c r="B18" s="22">
        <v>7</v>
      </c>
      <c r="C18" s="23"/>
      <c r="D18" s="26"/>
      <c r="E18" s="22" t="s">
        <v>80</v>
      </c>
      <c r="F18" s="23"/>
      <c r="G18" s="25">
        <f>36.4+48.3+180.64+231.5</f>
        <v>496.84</v>
      </c>
      <c r="H18" s="25"/>
      <c r="I18" s="41"/>
      <c r="J18" s="42"/>
      <c r="K18" s="44">
        <v>43043</v>
      </c>
    </row>
    <row r="19" ht="20.1" customHeight="1" spans="2:11">
      <c r="B19" s="22">
        <v>8</v>
      </c>
      <c r="C19" s="23"/>
      <c r="D19" s="26"/>
      <c r="E19" s="22" t="s">
        <v>80</v>
      </c>
      <c r="F19" s="23"/>
      <c r="G19" s="25">
        <f>144+22.8+33.7</f>
        <v>200.5</v>
      </c>
      <c r="H19" s="25"/>
      <c r="I19" s="41"/>
      <c r="J19" s="42"/>
      <c r="K19" s="44">
        <v>43044</v>
      </c>
    </row>
    <row r="20" ht="20.1" customHeight="1" spans="2:11">
      <c r="B20" s="22">
        <v>11</v>
      </c>
      <c r="C20" s="23"/>
      <c r="D20" s="27" t="s">
        <v>41</v>
      </c>
      <c r="E20" s="23"/>
      <c r="F20" s="27"/>
      <c r="G20" s="25"/>
      <c r="H20" s="25"/>
      <c r="I20" s="41"/>
      <c r="J20" s="42"/>
      <c r="K20" s="43"/>
    </row>
    <row r="21" ht="20.1" customHeight="1" spans="2:11">
      <c r="B21" s="22">
        <v>12</v>
      </c>
      <c r="C21" s="23"/>
      <c r="D21" s="27"/>
      <c r="E21" s="23"/>
      <c r="F21" s="27"/>
      <c r="G21" s="25"/>
      <c r="H21" s="25"/>
      <c r="I21" s="41"/>
      <c r="J21" s="42"/>
      <c r="K21" s="43"/>
    </row>
    <row r="22" ht="20.1" customHeight="1" spans="2:11">
      <c r="B22" s="22">
        <v>13</v>
      </c>
      <c r="C22" s="23"/>
      <c r="D22" s="27"/>
      <c r="E22" s="23"/>
      <c r="F22" s="27"/>
      <c r="G22" s="25"/>
      <c r="H22" s="25"/>
      <c r="I22" s="41"/>
      <c r="J22" s="42"/>
      <c r="K22" s="43"/>
    </row>
    <row r="23" ht="20.1" customHeight="1" spans="2:11">
      <c r="B23" s="22">
        <v>14</v>
      </c>
      <c r="C23" s="23"/>
      <c r="D23" s="27"/>
      <c r="E23" s="28"/>
      <c r="F23" s="23"/>
      <c r="G23" s="25"/>
      <c r="H23" s="25"/>
      <c r="I23" s="41"/>
      <c r="J23" s="42"/>
      <c r="K23" s="43"/>
    </row>
    <row r="24" ht="20.1" customHeight="1" spans="2:11">
      <c r="B24" s="19" t="s">
        <v>43</v>
      </c>
      <c r="C24" s="29"/>
      <c r="D24" s="29"/>
      <c r="E24" s="29"/>
      <c r="F24" s="20"/>
      <c r="G24" s="30">
        <f>SUM(G11:G23)</f>
        <v>3196.79</v>
      </c>
      <c r="H24" s="30">
        <f>SUM(H11:H22)</f>
        <v>0</v>
      </c>
      <c r="I24" s="45">
        <f>SUM(I11:J22)</f>
        <v>0</v>
      </c>
      <c r="J24" s="46"/>
      <c r="K24" s="47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48"/>
      <c r="K25" s="16"/>
    </row>
    <row r="26" ht="20.1" customHeight="1" spans="2:11">
      <c r="B26" s="21" t="s">
        <v>70</v>
      </c>
      <c r="C26" s="21"/>
      <c r="D26" s="21"/>
      <c r="E26" s="21"/>
      <c r="F26" s="21"/>
      <c r="G26" s="21" t="s">
        <v>81</v>
      </c>
      <c r="H26" s="21"/>
      <c r="I26" s="21"/>
      <c r="J26" s="21"/>
      <c r="K26" s="21" t="s">
        <v>82</v>
      </c>
    </row>
    <row r="27" ht="20.1" customHeight="1" spans="2:11">
      <c r="B27" s="31">
        <f>H24</f>
        <v>0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49">
        <f>SUM(B27:J27)</f>
        <v>0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83</v>
      </c>
      <c r="C29" s="16"/>
      <c r="D29" s="16"/>
      <c r="E29" s="16"/>
      <c r="F29" s="16" t="s">
        <v>50</v>
      </c>
      <c r="G29" s="16" t="s">
        <v>84</v>
      </c>
      <c r="H29" s="16"/>
      <c r="I29" s="16"/>
      <c r="J29" s="16" t="s">
        <v>52</v>
      </c>
      <c r="K29" s="16"/>
    </row>
    <row r="32" ht="18.75" spans="1:11">
      <c r="A32" s="2" t="s">
        <v>85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tr">
        <f>F5</f>
        <v>靳晓峰</v>
      </c>
      <c r="G34" s="7"/>
      <c r="H34" s="6" t="s">
        <v>56</v>
      </c>
      <c r="I34" s="5"/>
      <c r="J34" s="7" t="str">
        <f>J5</f>
        <v>业务经理</v>
      </c>
      <c r="K34" s="36"/>
    </row>
    <row r="35" ht="20.1" customHeight="1" spans="2:11">
      <c r="B35" s="8"/>
      <c r="C35" s="9"/>
      <c r="D35" s="10" t="s">
        <v>58</v>
      </c>
      <c r="E35" s="10"/>
      <c r="F35" s="11" t="str">
        <f>F6</f>
        <v>北京</v>
      </c>
      <c r="G35" s="11"/>
      <c r="H35" s="10" t="s">
        <v>60</v>
      </c>
      <c r="I35" s="9"/>
      <c r="J35" s="11" t="str">
        <f>J6</f>
        <v>会将2部B组</v>
      </c>
      <c r="K35" s="37"/>
    </row>
    <row r="36" ht="20.1" customHeight="1" spans="2:11">
      <c r="B36" s="8"/>
      <c r="C36" s="9"/>
      <c r="D36" s="10" t="s">
        <v>62</v>
      </c>
      <c r="E36" s="10"/>
      <c r="F36" s="11" t="str">
        <f>F7</f>
        <v>10月31日-11月5日</v>
      </c>
      <c r="G36" s="11"/>
      <c r="H36" s="10" t="s">
        <v>64</v>
      </c>
      <c r="I36" s="38"/>
      <c r="J36" s="11">
        <f>J7</f>
        <v>0</v>
      </c>
      <c r="K36" s="37"/>
    </row>
    <row r="37" ht="20.1" customHeight="1" spans="2:11">
      <c r="B37" s="12"/>
      <c r="C37" s="13"/>
      <c r="D37" s="14"/>
      <c r="E37" s="14"/>
      <c r="F37" s="15"/>
      <c r="G37" s="15"/>
      <c r="H37" s="14" t="s">
        <v>65</v>
      </c>
      <c r="I37" s="39"/>
      <c r="J37" s="15" t="str">
        <f>J8</f>
        <v>KMJB-171102-ANS286 </v>
      </c>
      <c r="K37" s="40"/>
    </row>
    <row r="38" ht="20.1" customHeight="1"/>
    <row r="39" ht="20.1" customHeight="1" spans="2:11">
      <c r="B39" s="27"/>
      <c r="C39" s="27"/>
      <c r="D39" s="32" t="s">
        <v>86</v>
      </c>
      <c r="E39" s="27" t="s">
        <v>87</v>
      </c>
      <c r="F39" s="27"/>
      <c r="G39" s="25" t="s">
        <v>88</v>
      </c>
      <c r="H39" s="25" t="s">
        <v>89</v>
      </c>
      <c r="I39" s="25" t="s">
        <v>43</v>
      </c>
      <c r="J39" s="25"/>
      <c r="K39" s="50" t="s">
        <v>72</v>
      </c>
    </row>
    <row r="40" ht="20.1" customHeight="1" spans="2:11">
      <c r="B40" s="27">
        <v>1</v>
      </c>
      <c r="C40" s="27"/>
      <c r="D40" s="33"/>
      <c r="E40" s="34"/>
      <c r="F40" s="27"/>
      <c r="G40" s="25">
        <v>0</v>
      </c>
      <c r="H40" s="25">
        <v>0</v>
      </c>
      <c r="I40" s="41">
        <f>G40*H40</f>
        <v>0</v>
      </c>
      <c r="J40" s="42"/>
      <c r="K40" s="51"/>
    </row>
    <row r="41" ht="20.1" customHeight="1" spans="2:11">
      <c r="B41" s="27">
        <v>2</v>
      </c>
      <c r="C41" s="27"/>
      <c r="D41" s="33"/>
      <c r="E41" s="34"/>
      <c r="F41" s="27"/>
      <c r="G41" s="25">
        <v>0</v>
      </c>
      <c r="H41" s="25">
        <v>0</v>
      </c>
      <c r="I41" s="41">
        <f t="shared" ref="I41:I42" si="0">G41*H41</f>
        <v>0</v>
      </c>
      <c r="J41" s="42"/>
      <c r="K41" s="51"/>
    </row>
    <row r="42" ht="20.1" customHeight="1" spans="2:11">
      <c r="B42" s="27">
        <v>3</v>
      </c>
      <c r="C42" s="27"/>
      <c r="D42" s="33"/>
      <c r="E42" s="27"/>
      <c r="F42" s="27"/>
      <c r="G42" s="25">
        <v>0</v>
      </c>
      <c r="H42" s="25">
        <v>0</v>
      </c>
      <c r="I42" s="41">
        <f t="shared" si="0"/>
        <v>0</v>
      </c>
      <c r="J42" s="42"/>
      <c r="K42" s="51"/>
    </row>
    <row r="43" ht="20.1" customHeight="1" spans="2:11">
      <c r="B43" s="19" t="s">
        <v>43</v>
      </c>
      <c r="C43" s="29"/>
      <c r="D43" s="29"/>
      <c r="E43" s="29"/>
      <c r="F43" s="20"/>
      <c r="G43" s="30"/>
      <c r="H43" s="30">
        <f>SUM(H25:H42)</f>
        <v>0</v>
      </c>
      <c r="I43" s="45">
        <f>SUM(I40:J42)</f>
        <v>0</v>
      </c>
      <c r="J43" s="46"/>
      <c r="K43" s="47"/>
    </row>
    <row r="44" ht="20.1" customHeight="1" spans="2:11">
      <c r="B44" s="16" t="s">
        <v>83</v>
      </c>
      <c r="C44" s="16"/>
      <c r="D44" s="16"/>
      <c r="E44" s="16"/>
      <c r="F44" s="16" t="s">
        <v>50</v>
      </c>
      <c r="G44" s="16" t="s">
        <v>84</v>
      </c>
      <c r="H44" s="16"/>
      <c r="I44" s="16"/>
      <c r="J44" s="16" t="s">
        <v>52</v>
      </c>
      <c r="K44" s="16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5"/>
    <mergeCell ref="D20:D23"/>
  </mergeCells>
  <pageMargins left="0.699305555555556" right="0.699305555555556" top="0.75" bottom="0.75" header="0.3" footer="0.3"/>
  <pageSetup paperSize="9" scale="91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2017-12-12T06:52:46Z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