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27EFE6EF-AED2-43C8-A555-3BCE3BA090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沈阳站结算" sheetId="9" r:id="rId1"/>
    <sheet name="经销商费用明细" sheetId="12" r:id="rId2"/>
    <sheet name="车主补偿明细" sheetId="10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9" l="1"/>
  <c r="D7" i="9"/>
  <c r="E6" i="9"/>
  <c r="G6" i="9"/>
  <c r="E7" i="9"/>
  <c r="E5" i="9"/>
  <c r="G5" i="9"/>
  <c r="D8" i="9"/>
  <c r="E8" i="9"/>
  <c r="D9" i="12"/>
  <c r="D8" i="12"/>
  <c r="D7" i="12"/>
  <c r="D3" i="12"/>
  <c r="D4" i="12"/>
  <c r="D5" i="12"/>
  <c r="D6" i="12"/>
  <c r="D2" i="12"/>
  <c r="G9" i="9"/>
  <c r="G10" i="9"/>
  <c r="G11" i="9"/>
  <c r="G12" i="9"/>
</calcChain>
</file>

<file path=xl/sharedStrings.xml><?xml version="1.0" encoding="utf-8"?>
<sst xmlns="http://schemas.openxmlformats.org/spreadsheetml/2006/main" count="216" uniqueCount="141">
  <si>
    <t>车辆型号</t>
  </si>
  <si>
    <t>备注</t>
  </si>
  <si>
    <t>Bidder Company Name 报价公司名称</t>
  </si>
  <si>
    <t>康辉集团北京国际会议展览有限公司</t>
  </si>
  <si>
    <t>Contact Person, Email, Phone 联系人，联系方式</t>
  </si>
  <si>
    <t>类别</t>
  </si>
  <si>
    <t>描述</t>
  </si>
  <si>
    <t>数量</t>
  </si>
  <si>
    <t>报价(net)</t>
  </si>
  <si>
    <t>分类小计(net)</t>
  </si>
  <si>
    <t>说明</t>
  </si>
  <si>
    <t>项目服务费率</t>
  </si>
  <si>
    <t>客户补偿款代付费用</t>
  </si>
  <si>
    <t>客户补偿金垫付的财务成本。</t>
  </si>
  <si>
    <t>Quotation template_2021 NEV subsidy onsite audit supporting services 2021 新能源国补现场审核支持服务项目结算</t>
    <phoneticPr fontId="7" type="noConversion"/>
  </si>
  <si>
    <r>
      <t>仲岚</t>
    </r>
    <r>
      <rPr>
        <sz val="10"/>
        <color theme="1"/>
        <rFont val="Arial"/>
        <family val="2"/>
      </rPr>
      <t xml:space="preserve"> 13910193620</t>
    </r>
  </si>
  <si>
    <t>经销商服务费</t>
  </si>
  <si>
    <t>收据</t>
  </si>
  <si>
    <t>单价(net)</t>
  </si>
  <si>
    <t>增值税（6%）</t>
  </si>
  <si>
    <t>客户补偿金</t>
  </si>
  <si>
    <t>收据金额</t>
  </si>
  <si>
    <t>服务费金额（不含税）</t>
  </si>
  <si>
    <t>服务费金额（含税）</t>
  </si>
  <si>
    <t>咖啡，蛋糕，水果，矿泉水等；场地费及现场人员费用</t>
    <phoneticPr fontId="20" type="noConversion"/>
  </si>
  <si>
    <t>项目统筹协调，款项垫付（不含客户补偿金）。</t>
    <phoneticPr fontId="20" type="noConversion"/>
  </si>
  <si>
    <t>2016-2020年度新能源汽车现场抽查记录表</t>
    <phoneticPr fontId="22" type="noConversion"/>
  </si>
  <si>
    <t>序号</t>
  </si>
  <si>
    <t>车辆信息</t>
  </si>
  <si>
    <t>车辆运行情况</t>
  </si>
  <si>
    <t>行驶证日期</t>
    <phoneticPr fontId="22" type="noConversion"/>
  </si>
  <si>
    <t>抽查车 牌号</t>
    <phoneticPr fontId="22" type="noConversion"/>
  </si>
  <si>
    <t>车辆识别代码</t>
  </si>
  <si>
    <t>姓名</t>
    <phoneticPr fontId="22" type="noConversion"/>
  </si>
  <si>
    <t>开户行</t>
    <phoneticPr fontId="22" type="noConversion"/>
  </si>
  <si>
    <t>卡号</t>
    <phoneticPr fontId="22" type="noConversion"/>
  </si>
  <si>
    <t>电池组型号</t>
  </si>
  <si>
    <t>电池组生产
企业</t>
  </si>
  <si>
    <t>驱动电机型号</t>
  </si>
  <si>
    <t>驱动电机生产企业</t>
  </si>
  <si>
    <t>电机额定功率(kW)</t>
  </si>
  <si>
    <t>累计行驶里程（公里）</t>
    <phoneticPr fontId="22" type="noConversion"/>
  </si>
  <si>
    <t>是否安装监控装置</t>
  </si>
  <si>
    <r>
      <rPr>
        <sz val="10"/>
        <rFont val="宋体"/>
        <family val="3"/>
        <charset val="134"/>
      </rPr>
      <t>辽</t>
    </r>
    <r>
      <rPr>
        <sz val="10"/>
        <rFont val="Inherit"/>
        <family val="1"/>
      </rPr>
      <t>AF00936</t>
    </r>
    <phoneticPr fontId="22" type="noConversion"/>
  </si>
  <si>
    <t>BMW6462AAHEV(BMWX1)</t>
    <phoneticPr fontId="22" type="noConversion"/>
  </si>
  <si>
    <t>LBVHY1104JMN39485</t>
    <phoneticPr fontId="22" type="noConversion"/>
  </si>
  <si>
    <t>吕永</t>
    <phoneticPr fontId="22" type="noConversion"/>
  </si>
  <si>
    <t>健身银行</t>
    <phoneticPr fontId="22" type="noConversion"/>
  </si>
  <si>
    <t xml:space="preserve">6227 0007 3030 0127 854 </t>
    <phoneticPr fontId="22" type="noConversion"/>
  </si>
  <si>
    <t>EESS SP11</t>
    <phoneticPr fontId="22" type="noConversion"/>
  </si>
  <si>
    <t>宁德时代新能源科技股份有限公司</t>
    <phoneticPr fontId="22" type="noConversion"/>
  </si>
  <si>
    <t>IA1P16B</t>
    <phoneticPr fontId="22" type="noConversion"/>
  </si>
  <si>
    <t>BMW</t>
    <phoneticPr fontId="22" type="noConversion"/>
  </si>
  <si>
    <t>是</t>
    <phoneticPr fontId="22" type="noConversion"/>
  </si>
  <si>
    <r>
      <rPr>
        <sz val="10"/>
        <rFont val="宋体"/>
        <family val="3"/>
        <charset val="134"/>
      </rPr>
      <t>辽</t>
    </r>
    <r>
      <rPr>
        <sz val="10"/>
        <rFont val="Inherit"/>
        <family val="1"/>
      </rPr>
      <t>AF00873</t>
    </r>
    <phoneticPr fontId="22" type="noConversion"/>
  </si>
  <si>
    <t>BMW6462ADHEV(BMWX1)</t>
    <phoneticPr fontId="22" type="noConversion"/>
  </si>
  <si>
    <t>LBVPJ1101LMW87743</t>
    <phoneticPr fontId="22" type="noConversion"/>
  </si>
  <si>
    <t>岳俊峰</t>
    <phoneticPr fontId="22" type="noConversion"/>
  </si>
  <si>
    <t>中信银行</t>
    <phoneticPr fontId="22" type="noConversion"/>
  </si>
  <si>
    <t>6217 6804 0048 8040</t>
    <phoneticPr fontId="22" type="noConversion"/>
  </si>
  <si>
    <t>EESS SP13</t>
    <phoneticPr fontId="22" type="noConversion"/>
  </si>
  <si>
    <t>BMW AG</t>
    <phoneticPr fontId="22" type="noConversion"/>
  </si>
  <si>
    <r>
      <rPr>
        <sz val="10"/>
        <rFont val="宋体"/>
        <family val="3"/>
        <charset val="134"/>
      </rPr>
      <t>辽</t>
    </r>
    <r>
      <rPr>
        <sz val="10"/>
        <rFont val="Inherit"/>
        <family val="1"/>
      </rPr>
      <t>AF09797</t>
    </r>
    <phoneticPr fontId="22" type="noConversion"/>
  </si>
  <si>
    <t>BMW7201FMHEV</t>
    <phoneticPr fontId="22" type="noConversion"/>
  </si>
  <si>
    <t>LBVKY9103LSX39874</t>
    <phoneticPr fontId="22" type="noConversion"/>
  </si>
  <si>
    <r>
      <t xml:space="preserve"> </t>
    </r>
    <r>
      <rPr>
        <sz val="10"/>
        <rFont val="宋体"/>
        <family val="3"/>
        <charset val="134"/>
      </rPr>
      <t>晁若森</t>
    </r>
  </si>
  <si>
    <t>建设银行</t>
    <phoneticPr fontId="22" type="noConversion"/>
  </si>
  <si>
    <t>621700 078 003 0405782</t>
    <phoneticPr fontId="22" type="noConversion"/>
  </si>
  <si>
    <t>Electrical Energy Storage System SP46</t>
    <phoneticPr fontId="22" type="noConversion"/>
  </si>
  <si>
    <t>华晨宝马汽车有限公司</t>
    <phoneticPr fontId="22" type="noConversion"/>
  </si>
  <si>
    <t>GC1P25A</t>
    <phoneticPr fontId="22" type="noConversion"/>
  </si>
  <si>
    <t>ZF Friedrichshafen AG</t>
    <phoneticPr fontId="22" type="noConversion"/>
  </si>
  <si>
    <r>
      <rPr>
        <sz val="10"/>
        <rFont val="宋体"/>
        <family val="3"/>
        <charset val="134"/>
      </rPr>
      <t>辽</t>
    </r>
    <r>
      <rPr>
        <sz val="10"/>
        <rFont val="Inherit"/>
        <family val="1"/>
      </rPr>
      <t>AF05969</t>
    </r>
    <phoneticPr fontId="22" type="noConversion"/>
  </si>
  <si>
    <t>LBVKY9106LSX19523</t>
    <phoneticPr fontId="22" type="noConversion"/>
  </si>
  <si>
    <t>刘淼</t>
    <phoneticPr fontId="22" type="noConversion"/>
  </si>
  <si>
    <t>工商银行</t>
    <phoneticPr fontId="22" type="noConversion"/>
  </si>
  <si>
    <t>622202 33010 3931 9024</t>
    <phoneticPr fontId="22" type="noConversion"/>
  </si>
  <si>
    <r>
      <rPr>
        <sz val="10"/>
        <rFont val="宋体"/>
        <family val="3"/>
        <charset val="134"/>
      </rPr>
      <t>辽</t>
    </r>
    <r>
      <rPr>
        <sz val="10"/>
        <rFont val="Inherit"/>
        <family val="1"/>
      </rPr>
      <t>AF12727</t>
    </r>
    <phoneticPr fontId="22" type="noConversion"/>
  </si>
  <si>
    <t>BMW6462ACHEV(BMWX1)</t>
    <phoneticPr fontId="22" type="noConversion"/>
  </si>
  <si>
    <t>LBVPJ1104LMN72375</t>
    <phoneticPr fontId="22" type="noConversion"/>
  </si>
  <si>
    <t>徐冶</t>
    <phoneticPr fontId="22" type="noConversion"/>
  </si>
  <si>
    <t>6217 0007 3000 2421 739</t>
    <phoneticPr fontId="22" type="noConversion"/>
  </si>
  <si>
    <r>
      <rPr>
        <sz val="10"/>
        <rFont val="宋体"/>
        <family val="3"/>
        <charset val="134"/>
      </rPr>
      <t>辽</t>
    </r>
    <r>
      <rPr>
        <sz val="10"/>
        <rFont val="Inherit"/>
        <family val="1"/>
      </rPr>
      <t>AF27568</t>
    </r>
    <phoneticPr fontId="22" type="noConversion"/>
  </si>
  <si>
    <t>LBVPJ110XLMW51498</t>
    <phoneticPr fontId="22" type="noConversion"/>
  </si>
  <si>
    <t>曹孟溪</t>
    <phoneticPr fontId="22" type="noConversion"/>
  </si>
  <si>
    <t>招商银行</t>
    <phoneticPr fontId="22" type="noConversion"/>
  </si>
  <si>
    <t>6214 8312 4773 8187</t>
    <phoneticPr fontId="22" type="noConversion"/>
  </si>
  <si>
    <t>IA1P16B</t>
  </si>
  <si>
    <r>
      <rPr>
        <sz val="10"/>
        <rFont val="宋体"/>
        <family val="3"/>
        <charset val="134"/>
      </rPr>
      <t>辽</t>
    </r>
    <r>
      <rPr>
        <sz val="10"/>
        <rFont val="Inherit"/>
        <family val="1"/>
      </rPr>
      <t>AF22559</t>
    </r>
    <phoneticPr fontId="22" type="noConversion"/>
  </si>
  <si>
    <t>LBVPJ1106LMW89911</t>
    <phoneticPr fontId="22" type="noConversion"/>
  </si>
  <si>
    <t>安然</t>
    <phoneticPr fontId="22" type="noConversion"/>
  </si>
  <si>
    <t xml:space="preserve">6212  2607  0400  2791 785 </t>
    <phoneticPr fontId="22" type="noConversion"/>
  </si>
  <si>
    <r>
      <rPr>
        <sz val="10"/>
        <rFont val="宋体"/>
        <family val="3"/>
        <charset val="134"/>
      </rPr>
      <t>辽</t>
    </r>
    <r>
      <rPr>
        <sz val="10"/>
        <rFont val="Inherit"/>
        <family val="1"/>
      </rPr>
      <t>AF07789</t>
    </r>
    <phoneticPr fontId="22" type="noConversion"/>
  </si>
  <si>
    <t>LBVPJ1101LMW02657</t>
    <phoneticPr fontId="22" type="noConversion"/>
  </si>
  <si>
    <t>苏鹤</t>
    <phoneticPr fontId="22" type="noConversion"/>
  </si>
  <si>
    <t>工商银行</t>
  </si>
  <si>
    <t>6222 0333 0101 5196 485</t>
    <phoneticPr fontId="22" type="noConversion"/>
  </si>
  <si>
    <r>
      <rPr>
        <sz val="10"/>
        <rFont val="宋体"/>
        <family val="3"/>
        <charset val="134"/>
      </rPr>
      <t>辽</t>
    </r>
    <r>
      <rPr>
        <sz val="10"/>
        <rFont val="Inherit"/>
        <family val="1"/>
      </rPr>
      <t>AF03068</t>
    </r>
    <phoneticPr fontId="22" type="noConversion"/>
  </si>
  <si>
    <t>LBVKY9106LSX32336</t>
    <phoneticPr fontId="22" type="noConversion"/>
  </si>
  <si>
    <t>于北玲</t>
    <phoneticPr fontId="22" type="noConversion"/>
  </si>
  <si>
    <t>622208 3500004483015</t>
    <phoneticPr fontId="22" type="noConversion"/>
  </si>
  <si>
    <t>ZF Friedrichshafen AG</t>
  </si>
  <si>
    <r>
      <rPr>
        <sz val="10"/>
        <rFont val="宋体"/>
        <family val="3"/>
        <charset val="134"/>
      </rPr>
      <t>辽</t>
    </r>
    <r>
      <rPr>
        <sz val="10"/>
        <rFont val="Inherit"/>
        <family val="1"/>
      </rPr>
      <t>AF01122</t>
    </r>
    <phoneticPr fontId="22" type="noConversion"/>
  </si>
  <si>
    <t>BMW7201EMHEV</t>
    <phoneticPr fontId="22" type="noConversion"/>
  </si>
  <si>
    <t>LBVKY9105LSU90624</t>
    <phoneticPr fontId="22" type="noConversion"/>
  </si>
  <si>
    <t>方雪</t>
    <phoneticPr fontId="22" type="noConversion"/>
  </si>
  <si>
    <t>6210 8107 3001 4849 765</t>
    <phoneticPr fontId="22" type="noConversion"/>
  </si>
  <si>
    <t>Electrical Energy Storage System SP12</t>
    <phoneticPr fontId="22" type="noConversion"/>
  </si>
  <si>
    <r>
      <rPr>
        <sz val="10"/>
        <rFont val="宋体"/>
        <family val="3"/>
        <charset val="134"/>
      </rPr>
      <t>辽</t>
    </r>
    <r>
      <rPr>
        <sz val="10"/>
        <rFont val="Inherit"/>
        <family val="1"/>
      </rPr>
      <t>AF01819</t>
    </r>
    <phoneticPr fontId="22" type="noConversion"/>
  </si>
  <si>
    <t>LBVKY9102LSX83431</t>
    <phoneticPr fontId="22" type="noConversion"/>
  </si>
  <si>
    <t>王崇</t>
    <phoneticPr fontId="22" type="noConversion"/>
  </si>
  <si>
    <t>中国银行沈阳黄河支行</t>
    <phoneticPr fontId="22" type="noConversion"/>
  </si>
  <si>
    <t>4563 5104 0001 1793 666</t>
    <phoneticPr fontId="22" type="noConversion"/>
  </si>
  <si>
    <r>
      <rPr>
        <sz val="10"/>
        <rFont val="宋体"/>
        <family val="3"/>
        <charset val="134"/>
      </rPr>
      <t>辽</t>
    </r>
    <r>
      <rPr>
        <sz val="10"/>
        <rFont val="Inherit"/>
        <family val="1"/>
      </rPr>
      <t>AF21118</t>
    </r>
    <phoneticPr fontId="22" type="noConversion"/>
  </si>
  <si>
    <t>BMW7201CMHEV</t>
    <phoneticPr fontId="22" type="noConversion"/>
  </si>
  <si>
    <t>LBVKY9106KSP09394</t>
    <phoneticPr fontId="22" type="noConversion"/>
  </si>
  <si>
    <t>赵冬梅</t>
    <phoneticPr fontId="22" type="noConversion"/>
  </si>
  <si>
    <t>6217 0007 3000 9456 449</t>
    <phoneticPr fontId="22" type="noConversion"/>
  </si>
  <si>
    <r>
      <rPr>
        <sz val="10"/>
        <rFont val="宋体"/>
        <family val="3"/>
        <charset val="134"/>
      </rPr>
      <t>辽</t>
    </r>
    <r>
      <rPr>
        <sz val="10"/>
        <rFont val="Inherit"/>
        <family val="1"/>
      </rPr>
      <t>AF17388</t>
    </r>
    <phoneticPr fontId="22" type="noConversion"/>
  </si>
  <si>
    <t>LBVPJ1102LMW51480</t>
    <phoneticPr fontId="22" type="noConversion"/>
  </si>
  <si>
    <t>宋君乐</t>
    <phoneticPr fontId="22" type="noConversion"/>
  </si>
  <si>
    <t>盛京银行</t>
    <phoneticPr fontId="22" type="noConversion"/>
  </si>
  <si>
    <t xml:space="preserve">6230 8103 3443 1856 </t>
    <phoneticPr fontId="22" type="noConversion"/>
  </si>
  <si>
    <t>备注：1.本次现场核查所抽取车辆在申报车辆中随机抽取产生。
      2.抽取车辆牌照信息提前一天通知车辆生产企业，由生产企业协调车主配合现场核查。</t>
    <phoneticPr fontId="22" type="noConversion"/>
  </si>
  <si>
    <t>核查人员签字：</t>
    <phoneticPr fontId="22" type="noConversion"/>
  </si>
  <si>
    <t>咖啡</t>
    <phoneticPr fontId="20" type="noConversion"/>
  </si>
  <si>
    <t>芝士蛋糕</t>
    <phoneticPr fontId="20" type="noConversion"/>
  </si>
  <si>
    <t>水果</t>
    <phoneticPr fontId="20" type="noConversion"/>
  </si>
  <si>
    <t>矿泉水</t>
    <phoneticPr fontId="20" type="noConversion"/>
  </si>
  <si>
    <t>场地及服务人员费用</t>
    <phoneticPr fontId="20" type="noConversion"/>
  </si>
  <si>
    <t>项目</t>
    <phoneticPr fontId="20" type="noConversion"/>
  </si>
  <si>
    <t>单价</t>
    <phoneticPr fontId="20" type="noConversion"/>
  </si>
  <si>
    <t>数量</t>
    <phoneticPr fontId="20" type="noConversion"/>
  </si>
  <si>
    <t>总计</t>
    <phoneticPr fontId="20" type="noConversion"/>
  </si>
  <si>
    <t>合计</t>
    <phoneticPr fontId="20" type="noConversion"/>
  </si>
  <si>
    <t>增值税6%</t>
    <phoneticPr fontId="20" type="noConversion"/>
  </si>
  <si>
    <t>补偿金额</t>
    <phoneticPr fontId="20" type="noConversion"/>
  </si>
  <si>
    <t>1000元</t>
    <phoneticPr fontId="20" type="noConversion"/>
  </si>
  <si>
    <t>总价</t>
    <phoneticPr fontId="20" type="noConversion"/>
  </si>
  <si>
    <t>供应商服务费</t>
    <phoneticPr fontId="20" type="noConversion"/>
  </si>
  <si>
    <t>沈阳华宝费用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</si>
</sst>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.00_);_(* \(#,##0.00\);_(* &quot;-&quot;??_);_(@_)"/>
    <numFmt numFmtId="177" formatCode="_(* #,##0_);_(* \(#,##0\);_(* &quot;-&quot;??_);_(@_)"/>
    <numFmt numFmtId="178" formatCode="#,##0.00_);\(#,##0.00\)"/>
    <numFmt numFmtId="179" formatCode="yyyy/m/d;@"/>
  </numFmts>
  <fonts count="29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name val="Calibri"/>
      <family val="2"/>
    </font>
    <font>
      <b/>
      <sz val="11"/>
      <color theme="1"/>
      <name val="等线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等线"/>
      <family val="2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1"/>
      <name val="等线"/>
      <family val="2"/>
      <scheme val="minor"/>
    </font>
    <font>
      <b/>
      <sz val="14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8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10"/>
      <name val="Inherit"/>
      <family val="1"/>
    </font>
    <font>
      <sz val="10"/>
      <name val="宋体"/>
      <family val="3"/>
      <charset val="134"/>
    </font>
    <font>
      <sz val="12"/>
      <name val="Inherit"/>
      <family val="1"/>
    </font>
    <font>
      <sz val="2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3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177" fontId="15" fillId="0" borderId="1" xfId="62" applyNumberFormat="1" applyFont="1" applyBorder="1" applyAlignment="1">
      <alignment horizontal="center" vertical="center" wrapText="1"/>
    </xf>
    <xf numFmtId="177" fontId="15" fillId="0" borderId="1" xfId="62" applyNumberFormat="1" applyFont="1" applyBorder="1" applyAlignment="1">
      <alignment horizontal="right" vertical="center"/>
    </xf>
    <xf numFmtId="177" fontId="15" fillId="0" borderId="1" xfId="62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right" vertical="center"/>
    </xf>
    <xf numFmtId="177" fontId="17" fillId="0" borderId="1" xfId="62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177" fontId="0" fillId="0" borderId="1" xfId="62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77" fontId="0" fillId="0" borderId="1" xfId="0" applyNumberFormat="1" applyBorder="1" applyAlignment="1">
      <alignment horizontal="right" vertical="center"/>
    </xf>
    <xf numFmtId="177" fontId="0" fillId="0" borderId="0" xfId="61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77" fontId="16" fillId="0" borderId="1" xfId="62" applyNumberFormat="1" applyFont="1" applyFill="1" applyBorder="1" applyAlignment="1">
      <alignment horizontal="center" vertical="center"/>
    </xf>
    <xf numFmtId="9" fontId="16" fillId="0" borderId="1" xfId="63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0" xfId="61" applyNumberFormat="1" applyFont="1" applyAlignment="1">
      <alignment horizontal="center" vertical="center"/>
    </xf>
    <xf numFmtId="177" fontId="0" fillId="0" borderId="0" xfId="6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7" fontId="0" fillId="0" borderId="0" xfId="61" applyNumberFormat="1" applyFont="1" applyAlignment="1">
      <alignment vertical="center"/>
    </xf>
    <xf numFmtId="177" fontId="0" fillId="0" borderId="1" xfId="62" applyNumberFormat="1" applyFont="1" applyFill="1" applyBorder="1" applyAlignment="1">
      <alignment horizontal="center" vertical="center"/>
    </xf>
    <xf numFmtId="0" fontId="0" fillId="0" borderId="0" xfId="0" applyFill="1"/>
    <xf numFmtId="177" fontId="5" fillId="0" borderId="1" xfId="62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9" fontId="16" fillId="0" borderId="0" xfId="63" applyFont="1" applyFill="1" applyBorder="1" applyAlignment="1">
      <alignment horizontal="right" vertical="center"/>
    </xf>
    <xf numFmtId="177" fontId="0" fillId="0" borderId="0" xfId="0" applyNumberFormat="1" applyBorder="1" applyAlignment="1">
      <alignment horizontal="right" vertical="center"/>
    </xf>
    <xf numFmtId="177" fontId="0" fillId="0" borderId="0" xfId="62" applyNumberFormat="1" applyFont="1" applyFill="1" applyBorder="1" applyAlignment="1">
      <alignment horizontal="center" vertical="center"/>
    </xf>
    <xf numFmtId="0" fontId="12" fillId="0" borderId="0" xfId="0" applyFont="1" applyFill="1"/>
    <xf numFmtId="177" fontId="0" fillId="0" borderId="0" xfId="62" applyNumberFormat="1" applyFont="1" applyFill="1"/>
    <xf numFmtId="177" fontId="0" fillId="0" borderId="0" xfId="62" applyNumberFormat="1" applyFont="1" applyFill="1" applyAlignment="1">
      <alignment horizontal="right"/>
    </xf>
    <xf numFmtId="0" fontId="0" fillId="0" borderId="0" xfId="0" applyFill="1" applyAlignment="1">
      <alignment horizontal="left" wrapText="1"/>
    </xf>
    <xf numFmtId="177" fontId="19" fillId="0" borderId="0" xfId="0" applyNumberFormat="1" applyFont="1" applyBorder="1" applyAlignment="1">
      <alignment horizontal="center" vertical="center"/>
    </xf>
    <xf numFmtId="177" fontId="19" fillId="0" borderId="0" xfId="61" applyNumberFormat="1" applyFont="1" applyAlignment="1">
      <alignment vertical="center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 wrapText="1"/>
    </xf>
    <xf numFmtId="178" fontId="18" fillId="0" borderId="2" xfId="62" applyNumberFormat="1" applyFont="1" applyBorder="1" applyAlignment="1">
      <alignment horizontal="right" vertical="center"/>
    </xf>
    <xf numFmtId="9" fontId="13" fillId="0" borderId="1" xfId="0" applyNumberFormat="1" applyFont="1" applyBorder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vertical="center"/>
    </xf>
    <xf numFmtId="0" fontId="27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79" fontId="24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9" fillId="0" borderId="0" xfId="0" quotePrefix="1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</cellXfs>
  <cellStyles count="64">
    <cellStyle name="Comma 2" xfId="30" xr:uid="{C9388AFC-DB88-4349-914B-EF2711763BEC}"/>
    <cellStyle name="Comma 3" xfId="62" xr:uid="{BFD67FB3-C9AE-46DB-8DD5-9094E4463CC6}"/>
    <cellStyle name="Normal 2" xfId="11" xr:uid="{00000000-0005-0000-0000-000034000000}"/>
    <cellStyle name="Normal 2 2" xfId="3" xr:uid="{00000000-0005-0000-0000-00001C000000}"/>
    <cellStyle name="Normal 2 2 2" xfId="12" xr:uid="{00000000-0005-0000-0000-00003C000000}"/>
    <cellStyle name="Normal 2 2 2 2" xfId="9" xr:uid="{00000000-0005-0000-0000-00002E000000}"/>
    <cellStyle name="Normal 2 2 2 2 2" xfId="40" xr:uid="{A50A93DF-1FFC-4DC1-B1FA-F4BBABDF6CC3}"/>
    <cellStyle name="Normal 2 2 2 3" xfId="23" xr:uid="{51423975-49EB-4B9A-94C9-23EB70888C62}"/>
    <cellStyle name="Normal 2 2 2 3 2" xfId="54" xr:uid="{0FED1CE0-BF05-44E4-B9ED-566FF9129ABB}"/>
    <cellStyle name="Normal 2 2 2 4" xfId="29" xr:uid="{6FD7B5B7-30DF-40F2-AA7D-E5811363FF2E}"/>
    <cellStyle name="Normal 2 2 2 4 2" xfId="60" xr:uid="{494C5470-1E6D-451E-832F-8D6871D732F3}"/>
    <cellStyle name="Normal 2 2 2 5" xfId="43" xr:uid="{734E168F-CB3B-4F30-AE53-483813755ED7}"/>
    <cellStyle name="Normal 2 2 3" xfId="2" xr:uid="{00000000-0005-0000-0000-000014000000}"/>
    <cellStyle name="Normal 2 2 3 2" xfId="33" xr:uid="{027749C2-88FA-4348-9D01-660B5C88FD34}"/>
    <cellStyle name="Normal 2 2 4" xfId="18" xr:uid="{5A725C3D-D13A-4FFE-9589-CF8E0A575B67}"/>
    <cellStyle name="Normal 2 2 4 2" xfId="49" xr:uid="{4F8D6CB5-A82A-4EEC-B318-EBD405D4595C}"/>
    <cellStyle name="Normal 2 2 5" xfId="24" xr:uid="{4BD2C323-7A56-4A2D-88E3-75F361177E7A}"/>
    <cellStyle name="Normal 2 2 5 2" xfId="55" xr:uid="{B90C7B87-DD2E-491A-9A08-FC177B1D83D8}"/>
    <cellStyle name="Normal 2 2 6" xfId="34" xr:uid="{2EB149D2-359C-40A1-8753-83CAFE6EC897}"/>
    <cellStyle name="Normal 2 3" xfId="13" xr:uid="{00000000-0005-0000-0000-00003D000000}"/>
    <cellStyle name="Normal 2 3 2" xfId="7" xr:uid="{00000000-0005-0000-0000-00002A000000}"/>
    <cellStyle name="Normal 2 3 2 2" xfId="38" xr:uid="{2FDDB81B-8220-42D8-87B9-7622D8D8A87A}"/>
    <cellStyle name="Normal 2 3 3" xfId="19" xr:uid="{27091830-192D-4D48-B3C7-422D4F98DFF9}"/>
    <cellStyle name="Normal 2 3 3 2" xfId="50" xr:uid="{B95E02EE-9767-4971-8382-6367828AB039}"/>
    <cellStyle name="Normal 2 3 4" xfId="28" xr:uid="{58643787-F7AF-4776-B8BE-AC4E4D1411CC}"/>
    <cellStyle name="Normal 2 3 4 2" xfId="59" xr:uid="{CDFD5AD2-67C1-4D34-A9F8-A8691333D0AA}"/>
    <cellStyle name="Normal 2 3 5" xfId="44" xr:uid="{26504745-3712-41A3-BE0D-1B88E2DE26A4}"/>
    <cellStyle name="Normal 2 4" xfId="14" xr:uid="{00000000-0005-0000-0000-00003E000000}"/>
    <cellStyle name="Normal 2 4 2" xfId="10" xr:uid="{00000000-0005-0000-0000-000032000000}"/>
    <cellStyle name="Normal 2 4 2 2" xfId="41" xr:uid="{6835E865-1D30-43B9-943F-E5EB8701F827}"/>
    <cellStyle name="Normal 2 4 3" xfId="20" xr:uid="{DFAAF3D0-D8A8-4FDE-9B3F-23DE13F3EBC9}"/>
    <cellStyle name="Normal 2 4 3 2" xfId="51" xr:uid="{9BA29796-2F67-4315-9DDF-2BCC20A13F1D}"/>
    <cellStyle name="Normal 2 4 4" xfId="25" xr:uid="{3E86FBCD-3BA8-4864-B3D7-22098B867143}"/>
    <cellStyle name="Normal 2 4 4 2" xfId="56" xr:uid="{EF312F0E-67B2-456D-825E-AB1CD20CFC03}"/>
    <cellStyle name="Normal 2 4 5" xfId="45" xr:uid="{44C66B48-131D-4A76-A1F2-D548D786D833}"/>
    <cellStyle name="Normal 2 5" xfId="6" xr:uid="{00000000-0005-0000-0000-000029000000}"/>
    <cellStyle name="Normal 2 5 2" xfId="4" xr:uid="{00000000-0005-0000-0000-000021000000}"/>
    <cellStyle name="Normal 2 5 2 2" xfId="35" xr:uid="{58B16B18-C484-43B8-A351-8FE2E13E1D05}"/>
    <cellStyle name="Normal 2 5 3" xfId="21" xr:uid="{BE7072EF-F058-4600-B54D-F2A159AABB75}"/>
    <cellStyle name="Normal 2 5 3 2" xfId="52" xr:uid="{CD2A9500-9C5E-4CA4-89C3-F50BBB5CA4B6}"/>
    <cellStyle name="Normal 2 5 4" xfId="26" xr:uid="{8480334A-FCD9-4B60-8687-5793CC992CE0}"/>
    <cellStyle name="Normal 2 5 4 2" xfId="57" xr:uid="{FAA48583-E07E-471E-8850-53258896E0C1}"/>
    <cellStyle name="Normal 2 5 5" xfId="37" xr:uid="{1CFE654A-DBA1-4866-8FD5-1A1153CFC57B}"/>
    <cellStyle name="Normal 2 6" xfId="8" xr:uid="{00000000-0005-0000-0000-00002D000000}"/>
    <cellStyle name="Normal 2 6 2" xfId="5" xr:uid="{00000000-0005-0000-0000-000024000000}"/>
    <cellStyle name="Normal 2 6 2 2" xfId="36" xr:uid="{1167CC69-6DCF-4439-9318-5907156F77AF}"/>
    <cellStyle name="Normal 2 6 3" xfId="22" xr:uid="{16C7ADB9-7D20-4A4C-A20C-279583C40588}"/>
    <cellStyle name="Normal 2 6 3 2" xfId="53" xr:uid="{FAE08F65-9EC8-4359-94B3-080B22BB4D9D}"/>
    <cellStyle name="Normal 2 6 4" xfId="27" xr:uid="{63595A38-0808-44A1-935D-5E3AF700CB35}"/>
    <cellStyle name="Normal 2 6 4 2" xfId="58" xr:uid="{F8D1AB5C-E8F6-4E86-86DE-D9E6386E0CF5}"/>
    <cellStyle name="Normal 2 6 5" xfId="39" xr:uid="{6F2B1CCE-F34A-459C-9C54-52F51135FD70}"/>
    <cellStyle name="Normal 2 7" xfId="1" xr:uid="{00000000-0005-0000-0000-000006000000}"/>
    <cellStyle name="Normal 2 7 2" xfId="32" xr:uid="{FE7EE544-9A47-4C9D-9BA3-437CB531DEFE}"/>
    <cellStyle name="Normal 2 8" xfId="17" xr:uid="{AEF21FFE-2A6A-4D06-89CB-5BB819F70999}"/>
    <cellStyle name="Normal 2 8 2" xfId="48" xr:uid="{97028B9F-FD38-43D8-B0A5-54E3F60339C0}"/>
    <cellStyle name="Normal 2 9" xfId="42" xr:uid="{9BAC7EA8-7D4D-4983-8EFA-0D9FD9CC2BA0}"/>
    <cellStyle name="Normal 3" xfId="16" xr:uid="{D123E4C5-04B4-4943-831E-7B3BD0F867E1}"/>
    <cellStyle name="Normal 3 2" xfId="47" xr:uid="{2C21204E-053E-4E50-80E1-5912D78DFEC2}"/>
    <cellStyle name="Percent 2" xfId="31" xr:uid="{C625F469-CC37-4658-A550-90D20D2F83DE}"/>
    <cellStyle name="Percent 3" xfId="63" xr:uid="{4F267505-0D94-4979-A7DD-5DE3F3F411A8}"/>
    <cellStyle name="常规" xfId="0" builtinId="0"/>
    <cellStyle name="常规 2" xfId="15" xr:uid="{00000000-0005-0000-0000-00003F000000}"/>
    <cellStyle name="常规 2 2" xfId="46" xr:uid="{A987ADF6-DCCB-4710-B865-86FE3A914F0F}"/>
    <cellStyle name="千位分隔" xfId="6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3D6BA-499E-4A1C-A360-1B18A92EC5D2}">
  <dimension ref="A1:K16"/>
  <sheetViews>
    <sheetView showGridLines="0" tabSelected="1" zoomScale="90" zoomScaleNormal="90" workbookViewId="0">
      <selection activeCell="B7" sqref="B7"/>
    </sheetView>
  </sheetViews>
  <sheetFormatPr defaultColWidth="9.109375" defaultRowHeight="13.8"/>
  <cols>
    <col min="1" max="1" width="17.6640625" style="1" customWidth="1"/>
    <col min="2" max="2" width="23.77734375" style="1" bestFit="1" customWidth="1"/>
    <col min="3" max="3" width="14.109375" style="1" customWidth="1"/>
    <col min="4" max="4" width="11.5546875" style="3" customWidth="1"/>
    <col min="5" max="5" width="14.109375" style="1" customWidth="1"/>
    <col min="6" max="6" width="63.5546875" style="1" customWidth="1"/>
    <col min="7" max="7" width="15.88671875" style="1" bestFit="1" customWidth="1"/>
    <col min="8" max="10" width="12.5546875" style="19" customWidth="1"/>
    <col min="11" max="11" width="12.109375" style="1" bestFit="1" customWidth="1"/>
    <col min="12" max="16384" width="9.109375" style="1"/>
  </cols>
  <sheetData>
    <row r="1" spans="1:11" ht="17.399999999999999">
      <c r="A1" s="38" t="s">
        <v>14</v>
      </c>
      <c r="B1" s="31"/>
      <c r="C1" s="39"/>
      <c r="D1" s="40"/>
      <c r="E1" s="39"/>
      <c r="F1" s="41"/>
      <c r="G1" s="39"/>
    </row>
    <row r="2" spans="1:11">
      <c r="A2" s="65" t="s">
        <v>2</v>
      </c>
      <c r="B2" s="66"/>
      <c r="C2" s="67" t="s">
        <v>3</v>
      </c>
      <c r="D2" s="67"/>
      <c r="E2" s="67"/>
      <c r="F2" s="67"/>
      <c r="G2" s="67"/>
    </row>
    <row r="3" spans="1:11" ht="27.75" customHeight="1">
      <c r="A3" s="65" t="s">
        <v>4</v>
      </c>
      <c r="B3" s="66"/>
      <c r="C3" s="68" t="s">
        <v>15</v>
      </c>
      <c r="D3" s="68"/>
      <c r="E3" s="68"/>
      <c r="F3" s="68"/>
      <c r="G3" s="68"/>
      <c r="H3" s="25"/>
      <c r="I3" s="25"/>
      <c r="J3" s="25"/>
      <c r="K3" s="25"/>
    </row>
    <row r="4" spans="1:11" ht="24" customHeight="1">
      <c r="A4" s="5" t="s">
        <v>5</v>
      </c>
      <c r="B4" s="5" t="s">
        <v>6</v>
      </c>
      <c r="C4" s="6" t="s">
        <v>18</v>
      </c>
      <c r="D4" s="7" t="s">
        <v>7</v>
      </c>
      <c r="E4" s="8" t="s">
        <v>8</v>
      </c>
      <c r="F4" s="9" t="s">
        <v>10</v>
      </c>
      <c r="G4" s="8" t="s">
        <v>9</v>
      </c>
      <c r="K4" s="24"/>
    </row>
    <row r="5" spans="1:11" ht="26.25" customHeight="1">
      <c r="A5" s="10" t="s">
        <v>20</v>
      </c>
      <c r="B5" s="11"/>
      <c r="C5" s="32">
        <v>13000</v>
      </c>
      <c r="D5" s="12">
        <v>1</v>
      </c>
      <c r="E5" s="21">
        <f>C5*D5</f>
        <v>13000</v>
      </c>
      <c r="F5" s="11" t="s">
        <v>17</v>
      </c>
      <c r="G5" s="13">
        <f>E5</f>
        <v>13000</v>
      </c>
    </row>
    <row r="6" spans="1:11" ht="26.25" customHeight="1">
      <c r="A6" s="46" t="s">
        <v>16</v>
      </c>
      <c r="B6" s="11" t="s">
        <v>140</v>
      </c>
      <c r="C6" s="32">
        <v>2910.76</v>
      </c>
      <c r="D6" s="12">
        <v>1</v>
      </c>
      <c r="E6" s="21">
        <f t="shared" ref="E6" si="0">C6*D6</f>
        <v>2910.76</v>
      </c>
      <c r="F6" s="11" t="s">
        <v>24</v>
      </c>
      <c r="G6" s="47">
        <f>SUM(E6:E6)</f>
        <v>2910.76</v>
      </c>
      <c r="H6" s="26"/>
      <c r="I6" s="26"/>
      <c r="J6" s="26"/>
      <c r="K6" s="27"/>
    </row>
    <row r="7" spans="1:11" ht="26.25" customHeight="1">
      <c r="A7" s="62" t="s">
        <v>139</v>
      </c>
      <c r="B7" s="14" t="s">
        <v>11</v>
      </c>
      <c r="C7" s="22">
        <v>0.08</v>
      </c>
      <c r="D7" s="15">
        <f>SUM(G6:G6)</f>
        <v>2910.76</v>
      </c>
      <c r="E7" s="30">
        <f t="shared" ref="E7:E8" si="1">C7*D7</f>
        <v>232.86080000000001</v>
      </c>
      <c r="F7" s="48" t="s">
        <v>25</v>
      </c>
      <c r="G7" s="64">
        <f>SUM(E7:E8)</f>
        <v>1532.8607999999999</v>
      </c>
      <c r="H7" s="26"/>
      <c r="I7" s="26"/>
      <c r="J7" s="26"/>
      <c r="K7" s="18"/>
    </row>
    <row r="8" spans="1:11" ht="26.25" customHeight="1">
      <c r="A8" s="63"/>
      <c r="B8" s="23" t="s">
        <v>12</v>
      </c>
      <c r="C8" s="22">
        <v>0.1</v>
      </c>
      <c r="D8" s="17">
        <f>SUM(G5:G5)</f>
        <v>13000</v>
      </c>
      <c r="E8" s="30">
        <f t="shared" si="1"/>
        <v>1300</v>
      </c>
      <c r="F8" s="16" t="s">
        <v>13</v>
      </c>
      <c r="G8" s="64"/>
      <c r="H8" s="26"/>
      <c r="I8" s="26"/>
      <c r="J8" s="26"/>
      <c r="K8" s="18"/>
    </row>
    <row r="9" spans="1:11" s="28" customFormat="1" ht="21" customHeight="1">
      <c r="A9" s="33"/>
      <c r="B9" s="34"/>
      <c r="C9" s="35"/>
      <c r="D9" s="36"/>
      <c r="E9" s="37"/>
      <c r="F9" s="44" t="s">
        <v>21</v>
      </c>
      <c r="G9" s="42">
        <f>SUM(G5:G5)</f>
        <v>13000</v>
      </c>
      <c r="H9" s="26"/>
      <c r="I9" s="26"/>
      <c r="J9" s="26"/>
      <c r="K9" s="29"/>
    </row>
    <row r="10" spans="1:11" s="28" customFormat="1" ht="21" customHeight="1">
      <c r="A10" s="19"/>
      <c r="D10" s="2"/>
      <c r="F10" s="45" t="s">
        <v>22</v>
      </c>
      <c r="G10" s="43">
        <f>SUM(G6:G8)</f>
        <v>4443.6208000000006</v>
      </c>
      <c r="H10" s="19"/>
      <c r="I10" s="19"/>
      <c r="J10" s="19"/>
    </row>
    <row r="11" spans="1:11" s="28" customFormat="1" ht="21" customHeight="1">
      <c r="A11" s="19"/>
      <c r="D11" s="2"/>
      <c r="F11" s="45" t="s">
        <v>19</v>
      </c>
      <c r="G11" s="43">
        <f>G10*6%</f>
        <v>266.61724800000002</v>
      </c>
      <c r="H11" s="19"/>
      <c r="I11" s="19"/>
      <c r="J11" s="19"/>
    </row>
    <row r="12" spans="1:11" s="28" customFormat="1" ht="21" customHeight="1">
      <c r="A12" s="19"/>
      <c r="D12" s="2"/>
      <c r="F12" s="45" t="s">
        <v>23</v>
      </c>
      <c r="G12" s="43">
        <f>G10+G11</f>
        <v>4710.2380480000011</v>
      </c>
      <c r="H12" s="19"/>
      <c r="I12" s="19"/>
      <c r="J12" s="19"/>
    </row>
    <row r="13" spans="1:11" s="28" customFormat="1" ht="21" customHeight="1">
      <c r="A13" s="19"/>
      <c r="D13" s="2"/>
      <c r="H13" s="19"/>
      <c r="I13" s="19"/>
      <c r="J13" s="19"/>
    </row>
    <row r="14" spans="1:11">
      <c r="A14" s="20"/>
    </row>
    <row r="15" spans="1:11">
      <c r="A15" s="20"/>
    </row>
    <row r="16" spans="1:11">
      <c r="A16" s="20"/>
    </row>
  </sheetData>
  <mergeCells count="6">
    <mergeCell ref="A7:A8"/>
    <mergeCell ref="G7:G8"/>
    <mergeCell ref="A2:B2"/>
    <mergeCell ref="A3:B3"/>
    <mergeCell ref="C2:G2"/>
    <mergeCell ref="C3:G3"/>
  </mergeCells>
  <phoneticPr fontId="2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6DF86-0069-401D-B15D-9A723D5457BB}">
  <dimension ref="A1:D9"/>
  <sheetViews>
    <sheetView workbookViewId="0">
      <selection activeCell="D2" sqref="D2"/>
    </sheetView>
  </sheetViews>
  <sheetFormatPr defaultRowHeight="13.8"/>
  <cols>
    <col min="1" max="1" width="20.44140625" style="20" bestFit="1" customWidth="1"/>
    <col min="2" max="3" width="8.88671875" style="20"/>
  </cols>
  <sheetData>
    <row r="1" spans="1:4" s="19" customFormat="1" ht="26.4" customHeight="1">
      <c r="A1" s="60" t="s">
        <v>130</v>
      </c>
      <c r="B1" s="61" t="s">
        <v>131</v>
      </c>
      <c r="C1" s="61" t="s">
        <v>132</v>
      </c>
      <c r="D1" s="61" t="s">
        <v>138</v>
      </c>
    </row>
    <row r="2" spans="1:4" ht="16.8" customHeight="1">
      <c r="A2" s="59" t="s">
        <v>125</v>
      </c>
      <c r="B2" s="20">
        <v>18</v>
      </c>
      <c r="C2" s="20">
        <v>15</v>
      </c>
      <c r="D2">
        <f>B2*C2</f>
        <v>270</v>
      </c>
    </row>
    <row r="3" spans="1:4" ht="16.8" customHeight="1">
      <c r="A3" s="4" t="s">
        <v>126</v>
      </c>
      <c r="B3" s="20">
        <v>20</v>
      </c>
      <c r="C3" s="20">
        <v>12</v>
      </c>
      <c r="D3" s="1">
        <f t="shared" ref="D3:D6" si="0">B3*C3</f>
        <v>240</v>
      </c>
    </row>
    <row r="4" spans="1:4" ht="16.8" customHeight="1">
      <c r="A4" s="4" t="s">
        <v>127</v>
      </c>
      <c r="B4" s="20">
        <v>200</v>
      </c>
      <c r="C4" s="20">
        <v>1</v>
      </c>
      <c r="D4" s="1">
        <f t="shared" si="0"/>
        <v>200</v>
      </c>
    </row>
    <row r="5" spans="1:4" ht="16.8" customHeight="1">
      <c r="A5" s="4" t="s">
        <v>128</v>
      </c>
      <c r="B5" s="20">
        <v>3</v>
      </c>
      <c r="C5" s="20">
        <v>12</v>
      </c>
      <c r="D5" s="1">
        <f t="shared" si="0"/>
        <v>36</v>
      </c>
    </row>
    <row r="6" spans="1:4" ht="16.8" customHeight="1">
      <c r="A6" s="4" t="s">
        <v>129</v>
      </c>
      <c r="B6" s="20">
        <v>2000</v>
      </c>
      <c r="C6" s="20">
        <v>1</v>
      </c>
      <c r="D6" s="1">
        <f t="shared" si="0"/>
        <v>2000</v>
      </c>
    </row>
    <row r="7" spans="1:4" ht="16.8" customHeight="1">
      <c r="A7" s="69" t="s">
        <v>134</v>
      </c>
      <c r="B7" s="69"/>
      <c r="C7" s="69"/>
      <c r="D7">
        <f>SUM(D2:D6)</f>
        <v>2746</v>
      </c>
    </row>
    <row r="8" spans="1:4" ht="16.8" customHeight="1">
      <c r="A8" s="69" t="s">
        <v>135</v>
      </c>
      <c r="B8" s="69"/>
      <c r="C8" s="69"/>
      <c r="D8">
        <f>D7*0.06</f>
        <v>164.76</v>
      </c>
    </row>
    <row r="9" spans="1:4" ht="16.8" customHeight="1">
      <c r="A9" s="69" t="s">
        <v>133</v>
      </c>
      <c r="B9" s="69"/>
      <c r="C9" s="69"/>
      <c r="D9">
        <f>SUM(D7:D8)</f>
        <v>2910.76</v>
      </c>
    </row>
  </sheetData>
  <mergeCells count="3">
    <mergeCell ref="A8:C8"/>
    <mergeCell ref="A9:C9"/>
    <mergeCell ref="A7:C7"/>
  </mergeCells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9BF72-2531-405C-BB8C-10DB15531A43}">
  <dimension ref="A1:Q19"/>
  <sheetViews>
    <sheetView workbookViewId="0">
      <selection activeCell="G18" sqref="G18"/>
    </sheetView>
  </sheetViews>
  <sheetFormatPr defaultColWidth="10" defaultRowHeight="13.8"/>
  <cols>
    <col min="1" max="1" width="8.5546875" style="28" customWidth="1"/>
    <col min="2" max="2" width="14" style="28" customWidth="1"/>
    <col min="3" max="3" width="24.33203125" style="28" customWidth="1"/>
    <col min="4" max="5" width="20" style="28" customWidth="1"/>
    <col min="6" max="6" width="12.6640625" style="28" bestFit="1" customWidth="1"/>
    <col min="7" max="7" width="20" style="28" customWidth="1"/>
    <col min="8" max="8" width="38.88671875" style="28" customWidth="1"/>
    <col min="9" max="9" width="31.33203125" style="28" customWidth="1"/>
    <col min="10" max="10" width="35.77734375" style="28" customWidth="1"/>
    <col min="11" max="11" width="13.5546875" style="28" customWidth="1"/>
    <col min="12" max="12" width="26.5546875" style="28" customWidth="1"/>
    <col min="13" max="13" width="14" style="28" customWidth="1"/>
    <col min="14" max="16" width="15.77734375" style="28" customWidth="1"/>
    <col min="17" max="17" width="11" style="28" customWidth="1"/>
    <col min="18" max="16384" width="10" style="28"/>
  </cols>
  <sheetData>
    <row r="1" spans="1:17" ht="36.6">
      <c r="A1" s="72" t="s">
        <v>26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s="49" customFormat="1" ht="17.399999999999999">
      <c r="A2" s="73" t="s">
        <v>27</v>
      </c>
      <c r="B2" s="73" t="s">
        <v>28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 t="s">
        <v>29</v>
      </c>
      <c r="O2" s="73"/>
      <c r="P2" s="74" t="s">
        <v>30</v>
      </c>
      <c r="Q2" s="73" t="s">
        <v>1</v>
      </c>
    </row>
    <row r="3" spans="1:17" s="49" customFormat="1" ht="34.799999999999997">
      <c r="A3" s="73"/>
      <c r="B3" s="50" t="s">
        <v>31</v>
      </c>
      <c r="C3" s="50" t="s">
        <v>0</v>
      </c>
      <c r="D3" s="50" t="s">
        <v>32</v>
      </c>
      <c r="E3" s="50" t="s">
        <v>33</v>
      </c>
      <c r="F3" s="50" t="s">
        <v>136</v>
      </c>
      <c r="G3" s="50" t="s">
        <v>34</v>
      </c>
      <c r="H3" s="50" t="s">
        <v>35</v>
      </c>
      <c r="I3" s="50" t="s">
        <v>36</v>
      </c>
      <c r="J3" s="50" t="s">
        <v>37</v>
      </c>
      <c r="K3" s="50" t="s">
        <v>38</v>
      </c>
      <c r="L3" s="50" t="s">
        <v>39</v>
      </c>
      <c r="M3" s="50" t="s">
        <v>40</v>
      </c>
      <c r="N3" s="50" t="s">
        <v>41</v>
      </c>
      <c r="O3" s="50" t="s">
        <v>42</v>
      </c>
      <c r="P3" s="75"/>
      <c r="Q3" s="73"/>
    </row>
    <row r="4" spans="1:17" ht="15.6">
      <c r="A4" s="51">
        <v>1</v>
      </c>
      <c r="B4" s="52" t="s">
        <v>43</v>
      </c>
      <c r="C4" s="53" t="s">
        <v>44</v>
      </c>
      <c r="D4" s="53" t="s">
        <v>45</v>
      </c>
      <c r="E4" s="54" t="s">
        <v>46</v>
      </c>
      <c r="F4" s="54" t="s">
        <v>137</v>
      </c>
      <c r="G4" s="54" t="s">
        <v>47</v>
      </c>
      <c r="H4" s="53" t="s">
        <v>48</v>
      </c>
      <c r="I4" s="53" t="s">
        <v>49</v>
      </c>
      <c r="J4" s="55" t="s">
        <v>50</v>
      </c>
      <c r="K4" s="53" t="s">
        <v>51</v>
      </c>
      <c r="L4" s="53" t="s">
        <v>52</v>
      </c>
      <c r="M4" s="56">
        <v>28</v>
      </c>
      <c r="N4" s="56">
        <v>20446</v>
      </c>
      <c r="O4" s="57" t="s">
        <v>53</v>
      </c>
      <c r="P4" s="58">
        <v>43452</v>
      </c>
      <c r="Q4" s="51"/>
    </row>
    <row r="5" spans="1:17" ht="15.6">
      <c r="A5" s="51">
        <v>2</v>
      </c>
      <c r="B5" s="52" t="s">
        <v>54</v>
      </c>
      <c r="C5" s="53" t="s">
        <v>55</v>
      </c>
      <c r="D5" s="53" t="s">
        <v>56</v>
      </c>
      <c r="E5" s="54" t="s">
        <v>57</v>
      </c>
      <c r="F5" s="54" t="s">
        <v>137</v>
      </c>
      <c r="G5" s="54" t="s">
        <v>58</v>
      </c>
      <c r="H5" s="53" t="s">
        <v>59</v>
      </c>
      <c r="I5" s="53" t="s">
        <v>60</v>
      </c>
      <c r="J5" s="55" t="s">
        <v>50</v>
      </c>
      <c r="K5" s="53" t="s">
        <v>51</v>
      </c>
      <c r="L5" s="53" t="s">
        <v>61</v>
      </c>
      <c r="M5" s="56">
        <v>28</v>
      </c>
      <c r="N5" s="56">
        <v>0</v>
      </c>
      <c r="O5" s="57" t="s">
        <v>53</v>
      </c>
      <c r="P5" s="58">
        <v>43949</v>
      </c>
      <c r="Q5" s="51"/>
    </row>
    <row r="6" spans="1:17" ht="15.6">
      <c r="A6" s="51">
        <v>3</v>
      </c>
      <c r="B6" s="52" t="s">
        <v>62</v>
      </c>
      <c r="C6" s="53" t="s">
        <v>63</v>
      </c>
      <c r="D6" s="53" t="s">
        <v>64</v>
      </c>
      <c r="E6" s="53" t="s">
        <v>65</v>
      </c>
      <c r="F6" s="54" t="s">
        <v>137</v>
      </c>
      <c r="G6" s="54" t="s">
        <v>66</v>
      </c>
      <c r="H6" s="53" t="s">
        <v>67</v>
      </c>
      <c r="I6" s="53" t="s">
        <v>68</v>
      </c>
      <c r="J6" s="55" t="s">
        <v>69</v>
      </c>
      <c r="K6" s="53" t="s">
        <v>70</v>
      </c>
      <c r="L6" s="53" t="s">
        <v>71</v>
      </c>
      <c r="M6" s="56">
        <v>32</v>
      </c>
      <c r="N6" s="56">
        <v>0</v>
      </c>
      <c r="O6" s="57" t="s">
        <v>53</v>
      </c>
      <c r="P6" s="58">
        <v>44012</v>
      </c>
      <c r="Q6" s="51"/>
    </row>
    <row r="7" spans="1:17" ht="15.6">
      <c r="A7" s="51">
        <v>4</v>
      </c>
      <c r="B7" s="52" t="s">
        <v>72</v>
      </c>
      <c r="C7" s="53" t="s">
        <v>63</v>
      </c>
      <c r="D7" s="53" t="s">
        <v>73</v>
      </c>
      <c r="E7" s="54" t="s">
        <v>74</v>
      </c>
      <c r="F7" s="54" t="s">
        <v>137</v>
      </c>
      <c r="G7" s="54" t="s">
        <v>75</v>
      </c>
      <c r="H7" s="53" t="s">
        <v>76</v>
      </c>
      <c r="I7" s="53" t="s">
        <v>68</v>
      </c>
      <c r="J7" s="55" t="s">
        <v>69</v>
      </c>
      <c r="K7" s="53" t="s">
        <v>70</v>
      </c>
      <c r="L7" s="53" t="s">
        <v>71</v>
      </c>
      <c r="M7" s="56">
        <v>32</v>
      </c>
      <c r="N7" s="56">
        <v>0</v>
      </c>
      <c r="O7" s="57" t="s">
        <v>53</v>
      </c>
      <c r="P7" s="58">
        <v>44029</v>
      </c>
      <c r="Q7" s="51"/>
    </row>
    <row r="8" spans="1:17" ht="15.6">
      <c r="A8" s="51">
        <v>5</v>
      </c>
      <c r="B8" s="52" t="s">
        <v>77</v>
      </c>
      <c r="C8" s="53" t="s">
        <v>78</v>
      </c>
      <c r="D8" s="53" t="s">
        <v>79</v>
      </c>
      <c r="E8" s="54" t="s">
        <v>80</v>
      </c>
      <c r="F8" s="54" t="s">
        <v>137</v>
      </c>
      <c r="G8" s="54" t="s">
        <v>66</v>
      </c>
      <c r="H8" s="53" t="s">
        <v>81</v>
      </c>
      <c r="I8" s="53" t="s">
        <v>60</v>
      </c>
      <c r="J8" s="55" t="s">
        <v>50</v>
      </c>
      <c r="K8" s="53" t="s">
        <v>51</v>
      </c>
      <c r="L8" s="53" t="s">
        <v>52</v>
      </c>
      <c r="M8" s="56">
        <v>28</v>
      </c>
      <c r="N8" s="56">
        <v>0</v>
      </c>
      <c r="O8" s="57" t="s">
        <v>53</v>
      </c>
      <c r="P8" s="58">
        <v>43805</v>
      </c>
      <c r="Q8" s="51"/>
    </row>
    <row r="9" spans="1:17" ht="15.6">
      <c r="A9" s="51">
        <v>6</v>
      </c>
      <c r="B9" s="52" t="s">
        <v>82</v>
      </c>
      <c r="C9" s="53" t="s">
        <v>55</v>
      </c>
      <c r="D9" s="53" t="s">
        <v>83</v>
      </c>
      <c r="E9" s="54" t="s">
        <v>84</v>
      </c>
      <c r="F9" s="54" t="s">
        <v>137</v>
      </c>
      <c r="G9" s="54" t="s">
        <v>85</v>
      </c>
      <c r="H9" s="53" t="s">
        <v>86</v>
      </c>
      <c r="I9" s="53" t="s">
        <v>60</v>
      </c>
      <c r="J9" s="55" t="s">
        <v>50</v>
      </c>
      <c r="K9" s="53" t="s">
        <v>87</v>
      </c>
      <c r="L9" s="53" t="s">
        <v>61</v>
      </c>
      <c r="M9" s="56">
        <v>28</v>
      </c>
      <c r="N9" s="56">
        <v>0</v>
      </c>
      <c r="O9" s="57" t="s">
        <v>53</v>
      </c>
      <c r="P9" s="58">
        <v>44000</v>
      </c>
      <c r="Q9" s="51"/>
    </row>
    <row r="10" spans="1:17" ht="15.6">
      <c r="A10" s="51">
        <v>7</v>
      </c>
      <c r="B10" s="52" t="s">
        <v>88</v>
      </c>
      <c r="C10" s="53" t="s">
        <v>55</v>
      </c>
      <c r="D10" s="53" t="s">
        <v>89</v>
      </c>
      <c r="E10" s="54" t="s">
        <v>90</v>
      </c>
      <c r="F10" s="54" t="s">
        <v>137</v>
      </c>
      <c r="G10" s="54" t="s">
        <v>75</v>
      </c>
      <c r="H10" s="53" t="s">
        <v>91</v>
      </c>
      <c r="I10" s="53" t="s">
        <v>60</v>
      </c>
      <c r="J10" s="55" t="s">
        <v>50</v>
      </c>
      <c r="K10" s="53" t="s">
        <v>51</v>
      </c>
      <c r="L10" s="53" t="s">
        <v>61</v>
      </c>
      <c r="M10" s="56">
        <v>28</v>
      </c>
      <c r="N10" s="56">
        <v>0</v>
      </c>
      <c r="O10" s="57" t="s">
        <v>53</v>
      </c>
      <c r="P10" s="58">
        <v>43960</v>
      </c>
      <c r="Q10" s="51"/>
    </row>
    <row r="11" spans="1:17" ht="15.6">
      <c r="A11" s="51">
        <v>8</v>
      </c>
      <c r="B11" s="52" t="s">
        <v>92</v>
      </c>
      <c r="C11" s="53" t="s">
        <v>78</v>
      </c>
      <c r="D11" s="53" t="s">
        <v>93</v>
      </c>
      <c r="E11" s="54" t="s">
        <v>94</v>
      </c>
      <c r="F11" s="54" t="s">
        <v>137</v>
      </c>
      <c r="G11" s="54" t="s">
        <v>95</v>
      </c>
      <c r="H11" s="53" t="s">
        <v>96</v>
      </c>
      <c r="I11" s="53" t="s">
        <v>60</v>
      </c>
      <c r="J11" s="55" t="s">
        <v>50</v>
      </c>
      <c r="K11" s="53" t="s">
        <v>51</v>
      </c>
      <c r="L11" s="53" t="s">
        <v>52</v>
      </c>
      <c r="M11" s="56">
        <v>28</v>
      </c>
      <c r="N11" s="56">
        <v>0</v>
      </c>
      <c r="O11" s="57" t="s">
        <v>53</v>
      </c>
      <c r="P11" s="58">
        <v>43997</v>
      </c>
      <c r="Q11" s="51"/>
    </row>
    <row r="12" spans="1:17" ht="15.6">
      <c r="A12" s="51">
        <v>9</v>
      </c>
      <c r="B12" s="52" t="s">
        <v>97</v>
      </c>
      <c r="C12" s="53" t="s">
        <v>63</v>
      </c>
      <c r="D12" s="53" t="s">
        <v>98</v>
      </c>
      <c r="E12" s="54" t="s">
        <v>99</v>
      </c>
      <c r="F12" s="54" t="s">
        <v>137</v>
      </c>
      <c r="G12" s="54" t="s">
        <v>75</v>
      </c>
      <c r="H12" s="53" t="s">
        <v>100</v>
      </c>
      <c r="I12" s="53" t="s">
        <v>68</v>
      </c>
      <c r="J12" s="55" t="s">
        <v>69</v>
      </c>
      <c r="K12" s="53" t="s">
        <v>70</v>
      </c>
      <c r="L12" s="53" t="s">
        <v>101</v>
      </c>
      <c r="M12" s="56">
        <v>32</v>
      </c>
      <c r="N12" s="56">
        <v>0</v>
      </c>
      <c r="O12" s="57" t="s">
        <v>53</v>
      </c>
      <c r="P12" s="58">
        <v>43987</v>
      </c>
      <c r="Q12" s="51"/>
    </row>
    <row r="13" spans="1:17" ht="15.6">
      <c r="A13" s="51">
        <v>10</v>
      </c>
      <c r="B13" s="52" t="s">
        <v>102</v>
      </c>
      <c r="C13" s="53" t="s">
        <v>103</v>
      </c>
      <c r="D13" s="53" t="s">
        <v>104</v>
      </c>
      <c r="E13" s="54" t="s">
        <v>105</v>
      </c>
      <c r="F13" s="54" t="s">
        <v>137</v>
      </c>
      <c r="G13" s="54" t="s">
        <v>66</v>
      </c>
      <c r="H13" s="53" t="s">
        <v>106</v>
      </c>
      <c r="I13" s="53" t="s">
        <v>107</v>
      </c>
      <c r="J13" s="55" t="s">
        <v>69</v>
      </c>
      <c r="K13" s="53" t="s">
        <v>70</v>
      </c>
      <c r="L13" s="53" t="s">
        <v>71</v>
      </c>
      <c r="M13" s="56">
        <v>32</v>
      </c>
      <c r="N13" s="56">
        <v>20201</v>
      </c>
      <c r="O13" s="57" t="s">
        <v>53</v>
      </c>
      <c r="P13" s="58">
        <v>43832</v>
      </c>
      <c r="Q13" s="51"/>
    </row>
    <row r="14" spans="1:17" ht="15.6">
      <c r="A14" s="51">
        <v>11</v>
      </c>
      <c r="B14" s="52" t="s">
        <v>108</v>
      </c>
      <c r="C14" s="53" t="s">
        <v>63</v>
      </c>
      <c r="D14" s="53" t="s">
        <v>109</v>
      </c>
      <c r="E14" s="54" t="s">
        <v>110</v>
      </c>
      <c r="F14" s="54" t="s">
        <v>137</v>
      </c>
      <c r="G14" s="54" t="s">
        <v>111</v>
      </c>
      <c r="H14" s="53" t="s">
        <v>112</v>
      </c>
      <c r="I14" s="53" t="s">
        <v>68</v>
      </c>
      <c r="J14" s="55" t="s">
        <v>69</v>
      </c>
      <c r="K14" s="53" t="s">
        <v>70</v>
      </c>
      <c r="L14" s="53" t="s">
        <v>71</v>
      </c>
      <c r="M14" s="56">
        <v>32</v>
      </c>
      <c r="N14" s="56">
        <v>0</v>
      </c>
      <c r="O14" s="57" t="s">
        <v>53</v>
      </c>
      <c r="P14" s="58">
        <v>44030</v>
      </c>
      <c r="Q14" s="51"/>
    </row>
    <row r="15" spans="1:17" ht="15.6">
      <c r="A15" s="51">
        <v>12</v>
      </c>
      <c r="B15" s="52" t="s">
        <v>113</v>
      </c>
      <c r="C15" s="53" t="s">
        <v>114</v>
      </c>
      <c r="D15" s="53" t="s">
        <v>115</v>
      </c>
      <c r="E15" s="54" t="s">
        <v>116</v>
      </c>
      <c r="F15" s="54" t="s">
        <v>137</v>
      </c>
      <c r="G15" s="54" t="s">
        <v>66</v>
      </c>
      <c r="H15" s="53" t="s">
        <v>117</v>
      </c>
      <c r="I15" s="53" t="s">
        <v>107</v>
      </c>
      <c r="J15" s="55" t="s">
        <v>69</v>
      </c>
      <c r="K15" s="53" t="s">
        <v>70</v>
      </c>
      <c r="L15" s="53" t="s">
        <v>71</v>
      </c>
      <c r="M15" s="56">
        <v>32</v>
      </c>
      <c r="N15" s="56">
        <v>21760</v>
      </c>
      <c r="O15" s="57" t="s">
        <v>53</v>
      </c>
      <c r="P15" s="58">
        <v>43459</v>
      </c>
      <c r="Q15" s="54"/>
    </row>
    <row r="16" spans="1:17" ht="15.6">
      <c r="A16" s="51">
        <v>13</v>
      </c>
      <c r="B16" s="52" t="s">
        <v>118</v>
      </c>
      <c r="C16" s="53" t="s">
        <v>55</v>
      </c>
      <c r="D16" s="53" t="s">
        <v>119</v>
      </c>
      <c r="E16" s="54" t="s">
        <v>120</v>
      </c>
      <c r="F16" s="54" t="s">
        <v>137</v>
      </c>
      <c r="G16" s="54" t="s">
        <v>121</v>
      </c>
      <c r="H16" s="53" t="s">
        <v>122</v>
      </c>
      <c r="I16" s="53" t="s">
        <v>60</v>
      </c>
      <c r="J16" s="55" t="s">
        <v>50</v>
      </c>
      <c r="K16" s="53" t="s">
        <v>51</v>
      </c>
      <c r="L16" s="53" t="s">
        <v>61</v>
      </c>
      <c r="M16" s="56">
        <v>28</v>
      </c>
      <c r="N16" s="56">
        <v>0</v>
      </c>
      <c r="O16" s="57" t="s">
        <v>53</v>
      </c>
      <c r="P16" s="58">
        <v>43903</v>
      </c>
      <c r="Q16" s="54"/>
    </row>
    <row r="17" spans="1:17" ht="15.6">
      <c r="A17" s="70" t="s">
        <v>123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</row>
    <row r="18" spans="1:17" ht="15.6">
      <c r="A18" s="49"/>
      <c r="B18" s="49"/>
      <c r="C18" s="49"/>
      <c r="D18" s="49"/>
      <c r="E18" s="49"/>
      <c r="F18" s="49"/>
      <c r="G18" s="49"/>
      <c r="H18" s="49"/>
      <c r="I18" s="49"/>
      <c r="J18" s="49"/>
      <c r="M18" s="49"/>
      <c r="N18" s="49"/>
      <c r="O18" s="49"/>
      <c r="P18" s="49"/>
      <c r="Q18" s="49"/>
    </row>
    <row r="19" spans="1:17" ht="28.2">
      <c r="K19" s="71" t="s">
        <v>124</v>
      </c>
      <c r="L19" s="71"/>
    </row>
  </sheetData>
  <mergeCells count="8">
    <mergeCell ref="A17:Q17"/>
    <mergeCell ref="K19:L19"/>
    <mergeCell ref="A1:Q1"/>
    <mergeCell ref="A2:A3"/>
    <mergeCell ref="B2:M2"/>
    <mergeCell ref="N2:O2"/>
    <mergeCell ref="P2:P3"/>
    <mergeCell ref="Q2:Q3"/>
  </mergeCells>
  <phoneticPr fontId="2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沈阳站结算</vt:lpstr>
      <vt:lpstr>经销商费用明细</vt:lpstr>
      <vt:lpstr>车主补偿明细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Joanne, BBS-V-9</dc:creator>
  <cp:lastModifiedBy>anlih</cp:lastModifiedBy>
  <dcterms:created xsi:type="dcterms:W3CDTF">2015-06-05T18:19:00Z</dcterms:created>
  <dcterms:modified xsi:type="dcterms:W3CDTF">2022-06-01T08:21:26Z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1BCF40CF52804A41ABF666B3C2EC9873</vt:lpwstr>
  </property>
  <property fmtid="{D5CDD505-2E9C-101B-9397-08002B2CF9AE}" pid="3" name="KSOProductBuildVer">
    <vt:lpwstr>2052-11.1.0.10938</vt:lpwstr>
  </property>
</Properties>
</file>