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40" yWindow="600" windowWidth="19425" windowHeight="11025" tabRatio="658" firstSheet="1" activeTab="2"/>
  </bookViews>
  <sheets>
    <sheet name="用房安排" sheetId="27" r:id="rId1"/>
    <sheet name="总账单" sheetId="1" r:id="rId2"/>
    <sheet name="家庭账目" sheetId="31" r:id="rId3"/>
  </sheets>
  <definedNames>
    <definedName name="_xlnm.Print_Area" localSheetId="1">总账单!$A$1:$K$85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R28" i="31" l="1"/>
  <c r="CR27" i="31"/>
  <c r="DN14" i="31" l="1"/>
  <c r="DN11" i="31"/>
  <c r="DN8" i="31"/>
  <c r="AV27" i="31" l="1"/>
  <c r="EX13" i="31"/>
  <c r="EX10" i="31"/>
  <c r="EW8" i="31"/>
  <c r="EV8" i="31"/>
  <c r="CF8" i="31" l="1"/>
  <c r="CE8" i="31"/>
  <c r="CD9" i="31"/>
  <c r="CC9" i="31"/>
  <c r="DN27" i="31"/>
  <c r="DN28" i="31" s="1"/>
  <c r="DN29" i="31" s="1"/>
  <c r="DN31" i="31" s="1"/>
  <c r="DN33" i="31" s="1"/>
  <c r="J4" i="1"/>
  <c r="J6" i="1"/>
  <c r="J58" i="1"/>
  <c r="BL9" i="31"/>
  <c r="BK9" i="31"/>
  <c r="BJ9" i="31"/>
  <c r="BI9" i="31"/>
  <c r="AA16" i="31"/>
  <c r="AA13" i="31"/>
  <c r="AA10" i="31"/>
  <c r="J19" i="1"/>
  <c r="J14" i="1"/>
  <c r="DT8" i="31"/>
  <c r="DU8" i="31"/>
  <c r="DU27" i="31"/>
  <c r="DU23" i="31"/>
  <c r="DT23" i="31"/>
  <c r="DH8" i="31"/>
  <c r="DH23" i="31"/>
  <c r="DH27" i="31"/>
  <c r="DH28" i="31"/>
  <c r="DH29" i="31"/>
  <c r="DH30" i="31"/>
  <c r="AQ16" i="31"/>
  <c r="AQ13" i="31"/>
  <c r="AQ10" i="31"/>
  <c r="AJ16" i="31"/>
  <c r="AJ13" i="31"/>
  <c r="AJ10" i="31"/>
  <c r="T16" i="31"/>
  <c r="T13" i="31"/>
  <c r="T10" i="31"/>
  <c r="EV23" i="31"/>
  <c r="EV27" i="31"/>
  <c r="EV28" i="31" s="1"/>
  <c r="EV29" i="31" s="1"/>
  <c r="EW27" i="31"/>
  <c r="EW28" i="31" s="1"/>
  <c r="EW29" i="31" s="1"/>
  <c r="EX27" i="31"/>
  <c r="EX28" i="31" s="1"/>
  <c r="EX29" i="31" s="1"/>
  <c r="EO12" i="31"/>
  <c r="EO27" i="31"/>
  <c r="EO28" i="31"/>
  <c r="EO29" i="31"/>
  <c r="EP12" i="31"/>
  <c r="EP27" i="31"/>
  <c r="EP28" i="31"/>
  <c r="EP29" i="31"/>
  <c r="EQ12" i="31"/>
  <c r="EQ27" i="31"/>
  <c r="EQ28" i="31"/>
  <c r="EQ29" i="31"/>
  <c r="EJ12" i="31"/>
  <c r="EJ27" i="31"/>
  <c r="EE9" i="31"/>
  <c r="EE12" i="31"/>
  <c r="EE15" i="31"/>
  <c r="EE23" i="31"/>
  <c r="EE27" i="31"/>
  <c r="EE28" i="31"/>
  <c r="EE29" i="31"/>
  <c r="EE30" i="31"/>
  <c r="EE31" i="31"/>
  <c r="EE33" i="31"/>
  <c r="DZ9" i="31"/>
  <c r="DZ12" i="31"/>
  <c r="DZ15" i="31"/>
  <c r="DZ23" i="31"/>
  <c r="DZ27" i="31"/>
  <c r="DZ28" i="31"/>
  <c r="DZ29" i="31"/>
  <c r="DZ30" i="31"/>
  <c r="DZ31" i="31"/>
  <c r="DZ33" i="31"/>
  <c r="DO27" i="31"/>
  <c r="DN23" i="31"/>
  <c r="DI8" i="31"/>
  <c r="DI23" i="31"/>
  <c r="DI27" i="31"/>
  <c r="DI28" i="31"/>
  <c r="DI29" i="31"/>
  <c r="DC9" i="31"/>
  <c r="DC12" i="31"/>
  <c r="DC15" i="31"/>
  <c r="DC27" i="31"/>
  <c r="DC28" i="31"/>
  <c r="DC29" i="31"/>
  <c r="DC30" i="31"/>
  <c r="DC31" i="31"/>
  <c r="DC33" i="31"/>
  <c r="CW8" i="31"/>
  <c r="CX8" i="31"/>
  <c r="CX27" i="31"/>
  <c r="CX23" i="31"/>
  <c r="CW23" i="31"/>
  <c r="CW27" i="31"/>
  <c r="CW28" i="31"/>
  <c r="CW29" i="31"/>
  <c r="CW30" i="31"/>
  <c r="CW31" i="31"/>
  <c r="CW33" i="31"/>
  <c r="CQ8" i="31"/>
  <c r="CR8" i="31"/>
  <c r="CQ23" i="31"/>
  <c r="CL8" i="31"/>
  <c r="CL27" i="31"/>
  <c r="CL28" i="31"/>
  <c r="CL29" i="31"/>
  <c r="CL30" i="31"/>
  <c r="CL31" i="31"/>
  <c r="CL33" i="31"/>
  <c r="CK8" i="31"/>
  <c r="CK23" i="31"/>
  <c r="CK27" i="31"/>
  <c r="CK28" i="31"/>
  <c r="CK29" i="31"/>
  <c r="CK30" i="31"/>
  <c r="CK31" i="31"/>
  <c r="CK33" i="31"/>
  <c r="CF23" i="31"/>
  <c r="CF27" i="31"/>
  <c r="CE27" i="31"/>
  <c r="CE28" i="31"/>
  <c r="CE29" i="31"/>
  <c r="CE30" i="31"/>
  <c r="CE31" i="31"/>
  <c r="CE33" i="31"/>
  <c r="CC23" i="31"/>
  <c r="CC27" i="31"/>
  <c r="CC28" i="31"/>
  <c r="CC29" i="31"/>
  <c r="CD27" i="31"/>
  <c r="CD28" i="31"/>
  <c r="CD29" i="31"/>
  <c r="CC31" i="31"/>
  <c r="CC33" i="31"/>
  <c r="CC30" i="31"/>
  <c r="BW8" i="31"/>
  <c r="BW27" i="31"/>
  <c r="BW28" i="31"/>
  <c r="BX8" i="31"/>
  <c r="BX27" i="31"/>
  <c r="BX28" i="31"/>
  <c r="BX29" i="31"/>
  <c r="BQ8" i="31"/>
  <c r="BQ23" i="31"/>
  <c r="BQ27" i="31"/>
  <c r="BQ28" i="31"/>
  <c r="BQ29" i="31"/>
  <c r="BR27" i="31"/>
  <c r="BR28" i="31"/>
  <c r="BR29" i="31"/>
  <c r="BI23" i="31"/>
  <c r="BI27" i="31"/>
  <c r="BI28" i="31"/>
  <c r="BI29" i="31"/>
  <c r="BJ27" i="31"/>
  <c r="BJ28" i="31"/>
  <c r="BJ29" i="31"/>
  <c r="BK27" i="31"/>
  <c r="BK28" i="31"/>
  <c r="BK29" i="31"/>
  <c r="BL27" i="31"/>
  <c r="BL28" i="31"/>
  <c r="BL29" i="31"/>
  <c r="BC8" i="31"/>
  <c r="BC23" i="31"/>
  <c r="BC27" i="31"/>
  <c r="BD8" i="31"/>
  <c r="BD27" i="31"/>
  <c r="AW27" i="31"/>
  <c r="AX27" i="31"/>
  <c r="AX28" i="31" s="1"/>
  <c r="AX29" i="31" s="1"/>
  <c r="AO8" i="31"/>
  <c r="AO23" i="31"/>
  <c r="AO27" i="31"/>
  <c r="AO28" i="31"/>
  <c r="AO29" i="31"/>
  <c r="AP27" i="31"/>
  <c r="AP28" i="31"/>
  <c r="AP29" i="31"/>
  <c r="AQ27" i="31"/>
  <c r="AQ28" i="31"/>
  <c r="AQ29" i="31"/>
  <c r="AH8" i="31"/>
  <c r="AH23" i="31"/>
  <c r="AH27" i="31"/>
  <c r="AH28" i="31"/>
  <c r="AH29" i="31"/>
  <c r="AI8" i="31"/>
  <c r="AI27" i="31"/>
  <c r="AI28" i="31"/>
  <c r="AI29" i="31"/>
  <c r="AJ27" i="31"/>
  <c r="AJ28" i="31"/>
  <c r="AJ29" i="31"/>
  <c r="AC8" i="31"/>
  <c r="AC23" i="31"/>
  <c r="AC27" i="31"/>
  <c r="Y9" i="31"/>
  <c r="Y23" i="31"/>
  <c r="Y27" i="31"/>
  <c r="Y28" i="31"/>
  <c r="Y29" i="31"/>
  <c r="Z9" i="31"/>
  <c r="Z27" i="31"/>
  <c r="Z28" i="31"/>
  <c r="Z29" i="31"/>
  <c r="AA27" i="31"/>
  <c r="AA28" i="31"/>
  <c r="AA29" i="31"/>
  <c r="AB8" i="31"/>
  <c r="AB27" i="31"/>
  <c r="R8" i="31"/>
  <c r="R23" i="31"/>
  <c r="R27" i="31"/>
  <c r="R28" i="31"/>
  <c r="R29" i="31"/>
  <c r="S8" i="31"/>
  <c r="S27" i="31"/>
  <c r="S28" i="31"/>
  <c r="S29" i="31"/>
  <c r="T27" i="31"/>
  <c r="T28" i="31" s="1"/>
  <c r="T29" i="31" s="1"/>
  <c r="K8" i="31"/>
  <c r="K23" i="31"/>
  <c r="K27" i="31"/>
  <c r="L8" i="31"/>
  <c r="L27" i="31"/>
  <c r="M27" i="31"/>
  <c r="M28" i="31" s="1"/>
  <c r="D9" i="31"/>
  <c r="D23" i="31"/>
  <c r="D27" i="31"/>
  <c r="D28" i="31"/>
  <c r="D29" i="31"/>
  <c r="E9" i="31"/>
  <c r="E27" i="31"/>
  <c r="E28" i="31"/>
  <c r="E29" i="31"/>
  <c r="F9" i="31"/>
  <c r="F12" i="31"/>
  <c r="F15" i="31"/>
  <c r="F27" i="31"/>
  <c r="F28" i="31"/>
  <c r="F29" i="31"/>
  <c r="J7" i="1"/>
  <c r="J8" i="1"/>
  <c r="J9" i="1"/>
  <c r="J10" i="1"/>
  <c r="J11" i="1"/>
  <c r="J12" i="1"/>
  <c r="F15" i="1"/>
  <c r="J15" i="1" s="1"/>
  <c r="F16" i="1"/>
  <c r="J16" i="1"/>
  <c r="F17" i="1"/>
  <c r="J17" i="1"/>
  <c r="F20" i="1"/>
  <c r="J20" i="1" s="1"/>
  <c r="J22" i="1" s="1"/>
  <c r="F21" i="1"/>
  <c r="J21" i="1"/>
  <c r="F23" i="1"/>
  <c r="J23" i="1"/>
  <c r="J24" i="1" s="1"/>
  <c r="F25" i="1"/>
  <c r="J25" i="1" s="1"/>
  <c r="F26" i="1"/>
  <c r="J26" i="1" s="1"/>
  <c r="F27" i="1"/>
  <c r="J27" i="1" s="1"/>
  <c r="F28" i="1"/>
  <c r="J28" i="1" s="1"/>
  <c r="F32" i="1"/>
  <c r="J32" i="1" s="1"/>
  <c r="F33" i="1"/>
  <c r="J33" i="1" s="1"/>
  <c r="F34" i="1"/>
  <c r="J34" i="1" s="1"/>
  <c r="F35" i="1"/>
  <c r="J35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6" i="1"/>
  <c r="J46" i="1" s="1"/>
  <c r="F47" i="1"/>
  <c r="J47" i="1" s="1"/>
  <c r="F48" i="1"/>
  <c r="J48" i="1" s="1"/>
  <c r="F49" i="1"/>
  <c r="J49" i="1" s="1"/>
  <c r="F50" i="1"/>
  <c r="J50" i="1" s="1"/>
  <c r="F51" i="1"/>
  <c r="J51" i="1" s="1"/>
  <c r="F53" i="1"/>
  <c r="J53" i="1" s="1"/>
  <c r="F54" i="1"/>
  <c r="J54" i="1" s="1"/>
  <c r="F55" i="1"/>
  <c r="J55" i="1"/>
  <c r="J56" i="1"/>
  <c r="F57" i="1"/>
  <c r="J57" i="1" s="1"/>
  <c r="J64" i="1"/>
  <c r="J66" i="1" s="1"/>
  <c r="J67" i="1"/>
  <c r="J69" i="1" s="1"/>
  <c r="J70" i="1"/>
  <c r="J72" i="1" s="1"/>
  <c r="J73" i="1"/>
  <c r="J75" i="1" s="1"/>
  <c r="K28" i="31"/>
  <c r="K29" i="31"/>
  <c r="Y30" i="31"/>
  <c r="AV28" i="31"/>
  <c r="AV29" i="31" s="1"/>
  <c r="BD28" i="31"/>
  <c r="BD29" i="31"/>
  <c r="BI31" i="31"/>
  <c r="BI33" i="31"/>
  <c r="BI30" i="31"/>
  <c r="BQ31" i="31"/>
  <c r="BQ33" i="31"/>
  <c r="BQ30" i="31"/>
  <c r="D31" i="31"/>
  <c r="D33" i="31"/>
  <c r="D30" i="31"/>
  <c r="L28" i="31"/>
  <c r="L29" i="31"/>
  <c r="AB28" i="31"/>
  <c r="AB29" i="31"/>
  <c r="AB30" i="31"/>
  <c r="AC28" i="31"/>
  <c r="AC29" i="31"/>
  <c r="AC30" i="31"/>
  <c r="AC31" i="31"/>
  <c r="AC33" i="31"/>
  <c r="AH31" i="31"/>
  <c r="AH33" i="31"/>
  <c r="AH30" i="31"/>
  <c r="AO31" i="31"/>
  <c r="AO33" i="31"/>
  <c r="AO30" i="31"/>
  <c r="AW28" i="31"/>
  <c r="AW29" i="31" s="1"/>
  <c r="BC28" i="31"/>
  <c r="BC29" i="31"/>
  <c r="DO28" i="31"/>
  <c r="DO29" i="31" s="1"/>
  <c r="DO31" i="31" s="1"/>
  <c r="DO33" i="31" s="1"/>
  <c r="EP30" i="31"/>
  <c r="EO31" i="31"/>
  <c r="EO33" i="31"/>
  <c r="EQ30" i="31"/>
  <c r="EO30" i="31"/>
  <c r="DU28" i="31"/>
  <c r="DU29" i="31"/>
  <c r="DU31" i="31"/>
  <c r="DU33" i="31"/>
  <c r="BW29" i="31"/>
  <c r="CF28" i="31"/>
  <c r="CF29" i="31"/>
  <c r="CF30" i="31"/>
  <c r="CF31" i="31"/>
  <c r="CF33" i="31"/>
  <c r="CR29" i="31"/>
  <c r="CR30" i="31" s="1"/>
  <c r="CR31" i="31" s="1"/>
  <c r="CR33" i="31" s="1"/>
  <c r="CX28" i="31"/>
  <c r="CX29" i="31"/>
  <c r="CX30" i="31"/>
  <c r="CX31" i="31"/>
  <c r="CX33" i="31"/>
  <c r="EJ28" i="31"/>
  <c r="EJ29" i="31"/>
  <c r="EJ30" i="31"/>
  <c r="EJ31" i="31"/>
  <c r="DI30" i="31"/>
  <c r="DI31" i="31"/>
  <c r="DI33" i="31"/>
  <c r="DH31" i="31"/>
  <c r="DH33" i="31"/>
  <c r="J13" i="1"/>
  <c r="CQ27" i="31"/>
  <c r="DT27" i="31"/>
  <c r="BC31" i="31"/>
  <c r="BC33" i="31"/>
  <c r="BC30" i="31"/>
  <c r="DT28" i="31"/>
  <c r="DT29" i="31"/>
  <c r="DT31" i="31"/>
  <c r="DT33" i="31"/>
  <c r="BW31" i="31"/>
  <c r="BW33" i="31"/>
  <c r="BW30" i="31"/>
  <c r="CQ28" i="31"/>
  <c r="CQ29" i="31"/>
  <c r="CQ30" i="31"/>
  <c r="CQ31" i="31"/>
  <c r="CQ33" i="31"/>
  <c r="Y31" i="31"/>
  <c r="Y33" i="31"/>
  <c r="J18" i="1" l="1"/>
  <c r="J59" i="1"/>
  <c r="J52" i="1"/>
  <c r="J45" i="1"/>
  <c r="J36" i="1"/>
  <c r="J60" i="1" s="1"/>
  <c r="J61" i="1" s="1"/>
  <c r="J62" i="1" s="1"/>
  <c r="J76" i="1" s="1"/>
  <c r="R31" i="31"/>
  <c r="R33" i="31" s="1"/>
  <c r="R30" i="31"/>
  <c r="M29" i="31"/>
  <c r="AV31" i="31"/>
  <c r="AV33" i="31" s="1"/>
  <c r="AV30" i="31"/>
  <c r="EV31" i="31"/>
  <c r="EV30" i="31"/>
  <c r="K31" i="31" l="1"/>
  <c r="K33" i="31" s="1"/>
  <c r="K30" i="31"/>
</calcChain>
</file>

<file path=xl/sharedStrings.xml><?xml version="1.0" encoding="utf-8"?>
<sst xmlns="http://schemas.openxmlformats.org/spreadsheetml/2006/main" count="1764" uniqueCount="422">
  <si>
    <t xml:space="preserve">报价书  </t>
    <phoneticPr fontId="3"/>
  </si>
  <si>
    <t>通用货币＝人民币</t>
    <phoneticPr fontId="4" type="noConversion"/>
  </si>
  <si>
    <t>项目</t>
  </si>
  <si>
    <t>内容</t>
  </si>
  <si>
    <t>澳元单价</t>
    <phoneticPr fontId="4" type="noConversion"/>
  </si>
  <si>
    <t>人民币单价</t>
  </si>
  <si>
    <t>单位</t>
  </si>
  <si>
    <t>人数</t>
    <phoneticPr fontId="4" type="noConversion"/>
  </si>
  <si>
    <t>次数</t>
    <phoneticPr fontId="4" type="noConversion"/>
  </si>
  <si>
    <t>小计</t>
  </si>
  <si>
    <t>描述</t>
  </si>
  <si>
    <t>机票</t>
  </si>
  <si>
    <t>国际段</t>
    <rPh sb="0" eb="3">
      <t>2017/10/11</t>
    </rPh>
    <phoneticPr fontId="4" type="noConversion"/>
  </si>
  <si>
    <t>元/人</t>
  </si>
  <si>
    <t>境内段</t>
    <phoneticPr fontId="4" type="noConversion"/>
  </si>
  <si>
    <t>Total小计</t>
  </si>
  <si>
    <t>元/人</t>
    <phoneticPr fontId="4" type="noConversion"/>
  </si>
  <si>
    <t>酒店</t>
  </si>
  <si>
    <t>用餐</t>
    <phoneticPr fontId="4" type="noConversion"/>
  </si>
  <si>
    <t>元/人/次</t>
    <phoneticPr fontId="4" type="noConversion"/>
  </si>
  <si>
    <t>Total小计</t>
    <phoneticPr fontId="4" type="noConversion"/>
  </si>
  <si>
    <t>用车</t>
  </si>
  <si>
    <t>元/天</t>
  </si>
  <si>
    <t>含每人每日两瓶矿泉水</t>
    <phoneticPr fontId="4" type="noConversion"/>
  </si>
  <si>
    <t>景点</t>
    <phoneticPr fontId="4" type="noConversion"/>
  </si>
  <si>
    <t>门票</t>
    <phoneticPr fontId="4" type="noConversion"/>
  </si>
  <si>
    <t>其他</t>
  </si>
  <si>
    <t>签证</t>
    <phoneticPr fontId="4" type="noConversion"/>
  </si>
  <si>
    <t>合计</t>
  </si>
  <si>
    <t>服务费</t>
    <phoneticPr fontId="4" type="noConversion"/>
  </si>
  <si>
    <t>黄金海岸</t>
    <phoneticPr fontId="4" type="noConversion"/>
  </si>
  <si>
    <t>悉尼</t>
    <phoneticPr fontId="4" type="noConversion"/>
  </si>
  <si>
    <t>堪培拉</t>
    <phoneticPr fontId="4" type="noConversion"/>
  </si>
  <si>
    <t>澳洲个人签证费</t>
    <phoneticPr fontId="4" type="noConversion"/>
  </si>
  <si>
    <t>住宿</t>
    <phoneticPr fontId="4" type="noConversion"/>
  </si>
  <si>
    <t>3.  CA796    MO18DEC  BNEPEK   布里斯班-北京 1930 0445+1</t>
    <phoneticPr fontId="4" type="noConversion"/>
  </si>
  <si>
    <t>2.  VA1217   FR15DEC  CBRBNE    堪培拉-布里斯班    1220 1305</t>
    <phoneticPr fontId="4" type="noConversion"/>
  </si>
  <si>
    <t>1.  CA173    SA09DEC  PEKSYD    北京-悉尼   0145 1530 </t>
    <phoneticPr fontId="4" type="noConversion"/>
  </si>
  <si>
    <t>预计，按实际发生</t>
    <phoneticPr fontId="4" type="noConversion"/>
  </si>
  <si>
    <t>司机，导游，领队</t>
    <phoneticPr fontId="4" type="noConversion"/>
  </si>
  <si>
    <t>餐补</t>
    <phoneticPr fontId="4" type="noConversion"/>
  </si>
  <si>
    <t>悉尼接机-晚餐后送酒店(不超过4小时用车)</t>
    <phoneticPr fontId="4" type="noConversion"/>
  </si>
  <si>
    <t>悉尼全天市区10小时用车</t>
    <phoneticPr fontId="4" type="noConversion"/>
  </si>
  <si>
    <t>悉尼-蓝山-悉尼全天10小时用车</t>
    <phoneticPr fontId="4" type="noConversion"/>
  </si>
  <si>
    <t>悉尼-堪培拉全天10小时用车</t>
    <phoneticPr fontId="4" type="noConversion"/>
  </si>
  <si>
    <t>堪培拉全天市区10小时用车</t>
    <phoneticPr fontId="4" type="noConversion"/>
  </si>
  <si>
    <t>堪培拉送机后-空车返回悉尼全天共10小时用车</t>
    <phoneticPr fontId="4" type="noConversion"/>
  </si>
  <si>
    <t>黄金海岸接机+市区观光-晚餐后送酒店共不超过5小时用车</t>
    <phoneticPr fontId="4" type="noConversion"/>
  </si>
  <si>
    <t>黄金海岸全天市区10小时用车</t>
    <phoneticPr fontId="4" type="noConversion"/>
  </si>
  <si>
    <t>黄金海岸全天市区13小时用车</t>
    <phoneticPr fontId="4" type="noConversion"/>
  </si>
  <si>
    <t>黄金海岸-布里斯班送机全天共10小时用车</t>
    <phoneticPr fontId="4" type="noConversion"/>
  </si>
  <si>
    <t>蓝山链缆车三段</t>
    <phoneticPr fontId="4" type="noConversion"/>
  </si>
  <si>
    <t>悉尼歌剧院入内参观30分钟</t>
    <phoneticPr fontId="4" type="noConversion"/>
  </si>
  <si>
    <t>工作人员</t>
    <phoneticPr fontId="4" type="noConversion"/>
  </si>
  <si>
    <t>同客人同航班</t>
    <phoneticPr fontId="4" type="noConversion"/>
  </si>
  <si>
    <t>领队，导游，司机</t>
    <phoneticPr fontId="4" type="noConversion"/>
  </si>
  <si>
    <t>领队工资</t>
    <phoneticPr fontId="4" type="noConversion"/>
  </si>
  <si>
    <t>导游工资，含小费</t>
    <phoneticPr fontId="4" type="noConversion"/>
  </si>
  <si>
    <t>免</t>
    <phoneticPr fontId="4" type="noConversion"/>
  </si>
  <si>
    <t>价格时时浮动</t>
    <phoneticPr fontId="4" type="noConversion"/>
  </si>
  <si>
    <t>报价日期</t>
    <phoneticPr fontId="4" type="noConversion"/>
  </si>
  <si>
    <t>机票</t>
    <phoneticPr fontId="4" type="noConversion"/>
  </si>
  <si>
    <t>元/间</t>
    <phoneticPr fontId="4" type="noConversion"/>
  </si>
  <si>
    <t>领队机票</t>
    <phoneticPr fontId="4" type="noConversion"/>
  </si>
  <si>
    <t>合计</t>
    <phoneticPr fontId="4" type="noConversion"/>
  </si>
  <si>
    <t>用车：2辆（40座）</t>
    <phoneticPr fontId="4" type="noConversion"/>
  </si>
  <si>
    <t>Sky point 观景台</t>
    <phoneticPr fontId="4" type="noConversion"/>
  </si>
  <si>
    <t>天堂农庄门票</t>
    <phoneticPr fontId="4" type="noConversion"/>
  </si>
  <si>
    <t>澳野奇观含晚餐</t>
    <phoneticPr fontId="4" type="noConversion"/>
  </si>
  <si>
    <t>萤火虫洞夜游</t>
    <phoneticPr fontId="4" type="noConversion"/>
  </si>
  <si>
    <t>机票</t>
    <phoneticPr fontId="4" type="noConversion"/>
  </si>
  <si>
    <t>1.  CA173    SA09DEC  PEKSYD    北京-悉尼   0145 1530 </t>
    <phoneticPr fontId="4" type="noConversion"/>
  </si>
  <si>
    <t>元/人</t>
    <phoneticPr fontId="4" type="noConversion"/>
  </si>
  <si>
    <t>3.  CA796    MO18DEC  BNEPEK   布里斯班-北京 1930 0445+1</t>
    <phoneticPr fontId="4" type="noConversion"/>
  </si>
  <si>
    <t>价格时时浮动</t>
    <phoneticPr fontId="4" type="noConversion"/>
  </si>
  <si>
    <t>用房</t>
    <phoneticPr fontId="4" type="noConversion"/>
  </si>
  <si>
    <t>元/人</t>
    <phoneticPr fontId="4" type="noConversion"/>
  </si>
  <si>
    <t>蓝山链缆车三段</t>
    <phoneticPr fontId="4" type="noConversion"/>
  </si>
  <si>
    <t>元/人</t>
    <phoneticPr fontId="4" type="noConversion"/>
  </si>
  <si>
    <t>Sky point 观景台</t>
    <phoneticPr fontId="4" type="noConversion"/>
  </si>
  <si>
    <t>儿童门票
（2-12岁）</t>
    <phoneticPr fontId="4" type="noConversion"/>
  </si>
  <si>
    <t xml:space="preserve">CA4111  FR08DEC  成都-北京     19:30-22:15
CA173    SA09DEC  北京-悉尼     01:45-15:30
CA796    MO18DEC  布里斯班-北京 19:30-04:45+1
CA4194  TU19DEC  北京-成都     07:00-10:10 
</t>
    <phoneticPr fontId="4" type="noConversion"/>
  </si>
  <si>
    <t>潘志成，邱小丽</t>
    <phoneticPr fontId="4" type="noConversion"/>
  </si>
  <si>
    <t xml:space="preserve">CA4111  FR08DEC  成都-北京     19:30-22:15
CA173    SA09DEC  北京-悉尼     01:45-15:30
CA796    MO18DEC  布里斯班-北京 19:30-04:45+1
CA4194  TU19DEC  北京-成都     07:00-10:10 </t>
    <phoneticPr fontId="4" type="noConversion"/>
  </si>
  <si>
    <t xml:space="preserve">1.  CA173    12月09日  北京-悉尼     01:45-15:30
2.  CZ382    12月16日  布里斯班-广州 09:55-16:50
3.  CZ3245  12月17日  广州-西宁     11:40-16:20
</t>
    <phoneticPr fontId="4" type="noConversion"/>
  </si>
  <si>
    <t>国际段 - 单独行程</t>
    <phoneticPr fontId="4" type="noConversion"/>
  </si>
  <si>
    <t>潘邱柏溪</t>
    <phoneticPr fontId="4" type="noConversion"/>
  </si>
  <si>
    <t>2.  VA1217   FR15DEC  CBRBNE    堪培拉-布里斯班    1220 1305</t>
    <phoneticPr fontId="4" type="noConversion"/>
  </si>
  <si>
    <t>经济舱，47人</t>
    <phoneticPr fontId="4" type="noConversion"/>
  </si>
  <si>
    <t>公务舱，安冬然，刘秀玲，李林瑜</t>
    <phoneticPr fontId="4" type="noConversion"/>
  </si>
  <si>
    <t>公务舱，黄韬硕</t>
    <phoneticPr fontId="4" type="noConversion"/>
  </si>
  <si>
    <t>公务舱，刘建英，武文艳</t>
    <phoneticPr fontId="4" type="noConversion"/>
  </si>
  <si>
    <t>共计</t>
    <phoneticPr fontId="4" type="noConversion"/>
  </si>
  <si>
    <t>悉尼</t>
    <phoneticPr fontId="4" type="noConversion"/>
  </si>
  <si>
    <t>凯悦，加一份儿童早餐，不占床</t>
    <phoneticPr fontId="4" type="noConversion"/>
  </si>
  <si>
    <t>凯悦，加一份儿童早餐，不占床</t>
    <phoneticPr fontId="4" type="noConversion"/>
  </si>
  <si>
    <t>元/份</t>
    <phoneticPr fontId="4" type="noConversion"/>
  </si>
  <si>
    <t>堪培拉</t>
    <phoneticPr fontId="4" type="noConversion"/>
  </si>
  <si>
    <t>元/份</t>
    <phoneticPr fontId="4" type="noConversion"/>
  </si>
  <si>
    <t>喜来登，加一份儿童早餐，不占床</t>
    <phoneticPr fontId="4" type="noConversion"/>
  </si>
  <si>
    <t>3岁以下儿童不占床无费用</t>
    <phoneticPr fontId="4" type="noConversion"/>
  </si>
  <si>
    <t>经济舱，王琳，孙雅莉，潘志成x3，共5人</t>
    <phoneticPr fontId="4" type="noConversion"/>
  </si>
  <si>
    <t>国际段-单独行程</t>
    <phoneticPr fontId="4" type="noConversion"/>
  </si>
  <si>
    <t>Hyatt Regency Sydney，15双，8大</t>
    <phoneticPr fontId="4" type="noConversion"/>
  </si>
  <si>
    <t>Sheraton Grand Mirage Resort Gold Coast,16双，9大</t>
    <phoneticPr fontId="4" type="noConversion"/>
  </si>
  <si>
    <t>旅行社10%服务费</t>
    <phoneticPr fontId="12" type="noConversion"/>
  </si>
  <si>
    <t>平均单人费用</t>
    <phoneticPr fontId="12" type="noConversion"/>
  </si>
  <si>
    <t>家庭费用总计</t>
    <phoneticPr fontId="12" type="noConversion"/>
  </si>
  <si>
    <t>合同1－王大元家庭</t>
    <phoneticPr fontId="12" type="noConversion"/>
  </si>
  <si>
    <t>类别</t>
    <phoneticPr fontId="12" type="noConversion"/>
  </si>
  <si>
    <t>内容</t>
    <phoneticPr fontId="12" type="noConversion"/>
  </si>
  <si>
    <t>王大元</t>
    <phoneticPr fontId="12" type="noConversion"/>
  </si>
  <si>
    <t>邹莉萍</t>
    <phoneticPr fontId="12" type="noConversion"/>
  </si>
  <si>
    <t>王浸祥</t>
    <phoneticPr fontId="12" type="noConversion"/>
  </si>
  <si>
    <t>机票</t>
    <phoneticPr fontId="12" type="noConversion"/>
  </si>
  <si>
    <t>国际段</t>
    <phoneticPr fontId="12" type="noConversion"/>
  </si>
  <si>
    <t>公务</t>
    <phoneticPr fontId="12" type="noConversion"/>
  </si>
  <si>
    <t>－</t>
    <phoneticPr fontId="12" type="noConversion"/>
  </si>
  <si>
    <t>经济</t>
    <phoneticPr fontId="12" type="noConversion"/>
  </si>
  <si>
    <t>内陆段</t>
    <phoneticPr fontId="12" type="noConversion"/>
  </si>
  <si>
    <t>酒店</t>
    <phoneticPr fontId="12" type="noConversion"/>
  </si>
  <si>
    <t>标间</t>
    <phoneticPr fontId="12" type="noConversion"/>
  </si>
  <si>
    <t>大床</t>
    <phoneticPr fontId="12" type="noConversion"/>
  </si>
  <si>
    <t>不占床孩子早餐</t>
    <phoneticPr fontId="12" type="noConversion"/>
  </si>
  <si>
    <t>堪培拉3晚
1749/晚</t>
    <phoneticPr fontId="12" type="noConversion"/>
  </si>
  <si>
    <t>景点</t>
    <phoneticPr fontId="12" type="noConversion"/>
  </si>
  <si>
    <t>悉尼景点</t>
    <phoneticPr fontId="12" type="noConversion"/>
  </si>
  <si>
    <t>悉尼－歌剧院</t>
    <phoneticPr fontId="12" type="noConversion"/>
  </si>
  <si>
    <t>蓝山缆车</t>
    <phoneticPr fontId="12" type="noConversion"/>
  </si>
  <si>
    <t>Sky point 观景台</t>
    <phoneticPr fontId="12" type="noConversion"/>
  </si>
  <si>
    <t>黄金海岸景点</t>
    <phoneticPr fontId="12" type="noConversion"/>
  </si>
  <si>
    <t>天堂农庄</t>
    <phoneticPr fontId="12" type="noConversion"/>
  </si>
  <si>
    <t>萤火虫夜游</t>
    <phoneticPr fontId="12" type="noConversion"/>
  </si>
  <si>
    <t>澳夜奇观
含晚餐</t>
    <phoneticPr fontId="12" type="noConversion"/>
  </si>
  <si>
    <t>餐费</t>
    <phoneticPr fontId="12" type="noConversion"/>
  </si>
  <si>
    <t>每餐159，共16午晚餐</t>
    <phoneticPr fontId="12" type="noConversion"/>
  </si>
  <si>
    <t>签证</t>
    <phoneticPr fontId="12" type="noConversion"/>
  </si>
  <si>
    <t>每人900</t>
    <phoneticPr fontId="12" type="noConversion"/>
  </si>
  <si>
    <t>公摊</t>
    <phoneticPr fontId="12" type="noConversion"/>
  </si>
  <si>
    <t>车费公摊52人</t>
    <phoneticPr fontId="12" type="noConversion"/>
  </si>
  <si>
    <t>旅行社工作人员公摊52人</t>
    <phoneticPr fontId="12" type="noConversion"/>
  </si>
  <si>
    <t>不含服务费小计</t>
    <phoneticPr fontId="12" type="noConversion"/>
  </si>
  <si>
    <t>含服务费合计</t>
    <phoneticPr fontId="12" type="noConversion"/>
  </si>
  <si>
    <t>、</t>
    <phoneticPr fontId="12" type="noConversion"/>
  </si>
  <si>
    <t>孩子价格</t>
    <phoneticPr fontId="12" type="noConversion"/>
  </si>
  <si>
    <t>公务舱免服务费</t>
    <phoneticPr fontId="12" type="noConversion"/>
  </si>
  <si>
    <t>3成人家庭（2大床间）</t>
    <phoneticPr fontId="12" type="noConversion"/>
  </si>
  <si>
    <t>黄金海岸3晚
1749/晚</t>
    <phoneticPr fontId="12" type="noConversion"/>
  </si>
  <si>
    <t>合同2－刘瑾家庭</t>
    <phoneticPr fontId="12" type="noConversion"/>
  </si>
  <si>
    <t>2岁半孩子家庭（1间双床房）</t>
    <phoneticPr fontId="12" type="noConversion"/>
  </si>
  <si>
    <t>合同3－安冬然家庭</t>
    <phoneticPr fontId="12" type="noConversion"/>
  </si>
  <si>
    <t>安冬然</t>
    <phoneticPr fontId="12" type="noConversion"/>
  </si>
  <si>
    <t>公务舱没有收取服务费10%</t>
    <phoneticPr fontId="12" type="noConversion"/>
  </si>
  <si>
    <t>5岁孩子家庭(1间标间）</t>
    <phoneticPr fontId="12" type="noConversion"/>
  </si>
  <si>
    <t>合同4－袁洁家庭＋庄立斌</t>
    <phoneticPr fontId="12" type="noConversion"/>
  </si>
  <si>
    <t>袁洁</t>
    <phoneticPr fontId="12" type="noConversion"/>
  </si>
  <si>
    <t>庄立斌</t>
  </si>
  <si>
    <t>5岁孩子家庭（1大床+1标间）</t>
    <phoneticPr fontId="12" type="noConversion"/>
  </si>
  <si>
    <t>7岁孩子家庭</t>
    <phoneticPr fontId="12" type="noConversion"/>
  </si>
  <si>
    <t>潘志城</t>
    <phoneticPr fontId="12" type="noConversion"/>
  </si>
  <si>
    <t>包含国际段往返机票</t>
    <phoneticPr fontId="12" type="noConversion"/>
  </si>
  <si>
    <t>合同6－邹跃家庭</t>
    <phoneticPr fontId="12" type="noConversion"/>
  </si>
  <si>
    <t>邹跃</t>
    <phoneticPr fontId="12" type="noConversion"/>
  </si>
  <si>
    <t>合同7－耿磊家庭</t>
    <phoneticPr fontId="12" type="noConversion"/>
  </si>
  <si>
    <t>5岁孩子家庭</t>
    <phoneticPr fontId="12" type="noConversion"/>
  </si>
  <si>
    <t>耿磊</t>
    <phoneticPr fontId="12" type="noConversion"/>
  </si>
  <si>
    <t>合同8－徐珲家庭</t>
    <phoneticPr fontId="12" type="noConversion"/>
  </si>
  <si>
    <t>75岁老人家庭</t>
    <phoneticPr fontId="12" type="noConversion"/>
  </si>
  <si>
    <t>徐珲</t>
    <phoneticPr fontId="12" type="noConversion"/>
  </si>
  <si>
    <t>合同9－肖亮家庭</t>
    <phoneticPr fontId="12" type="noConversion"/>
  </si>
  <si>
    <t>两位老人家庭</t>
    <phoneticPr fontId="12" type="noConversion"/>
  </si>
  <si>
    <t>肖亮</t>
    <phoneticPr fontId="12" type="noConversion"/>
  </si>
  <si>
    <t>合同10－武文艳家庭</t>
    <phoneticPr fontId="12" type="noConversion"/>
  </si>
  <si>
    <t>2成人家庭</t>
    <phoneticPr fontId="12" type="noConversion"/>
  </si>
  <si>
    <t>武文艳</t>
    <phoneticPr fontId="12" type="noConversion"/>
  </si>
  <si>
    <t>4成人家庭</t>
    <phoneticPr fontId="12" type="noConversion"/>
  </si>
  <si>
    <t>甘迎新</t>
    <phoneticPr fontId="12" type="noConversion"/>
  </si>
  <si>
    <t>同学组合</t>
    <phoneticPr fontId="12" type="noConversion"/>
  </si>
  <si>
    <t>张琳</t>
    <phoneticPr fontId="12" type="noConversion"/>
  </si>
  <si>
    <t>陈露瑶</t>
    <phoneticPr fontId="12" type="noConversion"/>
  </si>
  <si>
    <t>王琳</t>
    <phoneticPr fontId="12" type="noConversion"/>
  </si>
  <si>
    <t>合同15－孙立琴＋朱玮玮</t>
    <phoneticPr fontId="12" type="noConversion"/>
  </si>
  <si>
    <t>孙立琴</t>
    <phoneticPr fontId="12" type="noConversion"/>
  </si>
  <si>
    <t>朱玮玮</t>
    <phoneticPr fontId="12" type="noConversion"/>
  </si>
  <si>
    <t>合同16-李林瑜</t>
    <phoneticPr fontId="12" type="noConversion"/>
  </si>
  <si>
    <t>单人</t>
    <phoneticPr fontId="12" type="noConversion"/>
  </si>
  <si>
    <t>李林瑜</t>
    <phoneticPr fontId="12" type="noConversion"/>
  </si>
  <si>
    <t>合同17-隋高伟＋张宇翔</t>
    <phoneticPr fontId="12" type="noConversion"/>
  </si>
  <si>
    <t>隋高伟</t>
    <phoneticPr fontId="12" type="noConversion"/>
  </si>
  <si>
    <t>张宇翔</t>
    <phoneticPr fontId="12" type="noConversion"/>
  </si>
  <si>
    <t>金奕诚国际段机票待定</t>
    <phoneticPr fontId="12" type="noConversion"/>
  </si>
  <si>
    <t>组合</t>
    <phoneticPr fontId="12" type="noConversion"/>
  </si>
  <si>
    <t>罗振宇</t>
    <phoneticPr fontId="12" type="noConversion"/>
  </si>
  <si>
    <t>合同20-祝富</t>
    <phoneticPr fontId="12" type="noConversion"/>
  </si>
  <si>
    <t>祝富</t>
    <phoneticPr fontId="12" type="noConversion"/>
  </si>
  <si>
    <t>彭剑彪</t>
    <phoneticPr fontId="12" type="noConversion"/>
  </si>
  <si>
    <t>刘静，甘迎新家人</t>
    <phoneticPr fontId="4" type="noConversion"/>
  </si>
  <si>
    <t>佘岳辉</t>
    <phoneticPr fontId="12" type="noConversion"/>
  </si>
  <si>
    <t>刘静</t>
    <phoneticPr fontId="12" type="noConversion"/>
  </si>
  <si>
    <t>合同21-彭剑彪</t>
    <phoneticPr fontId="12" type="noConversion"/>
  </si>
  <si>
    <t>已付机票订金</t>
    <phoneticPr fontId="12" type="noConversion"/>
  </si>
  <si>
    <t>支付余款</t>
    <phoneticPr fontId="12" type="noConversion"/>
  </si>
  <si>
    <t>王玉环</t>
    <phoneticPr fontId="12" type="noConversion"/>
  </si>
  <si>
    <t>刘瑾</t>
    <phoneticPr fontId="12" type="noConversion"/>
  </si>
  <si>
    <t>袁洁</t>
  </si>
  <si>
    <t>王浩</t>
  </si>
  <si>
    <t>王嘉齐</t>
  </si>
  <si>
    <t>王彦玲</t>
  </si>
  <si>
    <t>刘建英</t>
    <phoneticPr fontId="12" type="noConversion"/>
  </si>
  <si>
    <t>甘迎新</t>
  </si>
  <si>
    <t>陈露瑶</t>
  </si>
  <si>
    <t>黄其林</t>
    <phoneticPr fontId="12" type="noConversion"/>
  </si>
  <si>
    <t>Hyatt Hotel Canberra，15双，9大（增加王玉环一间大床房）</t>
    <phoneticPr fontId="4" type="noConversion"/>
  </si>
  <si>
    <t>张琳父母的一间大床房</t>
    <phoneticPr fontId="4" type="noConversion"/>
  </si>
  <si>
    <t>凯悦，City View King/Twin
12月9日 - 12月12日</t>
    <phoneticPr fontId="4" type="noConversion"/>
  </si>
  <si>
    <t>凯悦，Park Room King/Twin
12月12日 - 12月15日</t>
    <phoneticPr fontId="4" type="noConversion"/>
  </si>
  <si>
    <t>凯悦，Park Room King
12月13日 - 12月15日</t>
    <phoneticPr fontId="4" type="noConversion"/>
  </si>
  <si>
    <t>喜来登，King/Twin
12月15日 - 12月18日</t>
    <phoneticPr fontId="4" type="noConversion"/>
  </si>
  <si>
    <t>经济舱，</t>
    <phoneticPr fontId="4" type="noConversion"/>
  </si>
  <si>
    <t>北京-悉尼-北京</t>
    <phoneticPr fontId="12" type="noConversion"/>
  </si>
  <si>
    <t>王彦玲</t>
    <phoneticPr fontId="12" type="noConversion"/>
  </si>
  <si>
    <t>国际段</t>
    <phoneticPr fontId="4" type="noConversion"/>
  </si>
  <si>
    <t>1  CA173    SA09DEC  PEKSYD    0145 1530</t>
    <phoneticPr fontId="4" type="noConversion"/>
  </si>
  <si>
    <t xml:space="preserve">2  CA796    MO18DEC  BNEPEK  1930 0445+1 </t>
    <phoneticPr fontId="4" type="noConversion"/>
  </si>
  <si>
    <t>元/人</t>
    <phoneticPr fontId="4" type="noConversion"/>
  </si>
  <si>
    <t>公务舱，陈晋蓉</t>
    <phoneticPr fontId="4" type="noConversion"/>
  </si>
  <si>
    <t>陈晋蓉</t>
    <phoneticPr fontId="12" type="noConversion"/>
  </si>
  <si>
    <t>合同13－陈晋蓉＋陈璐瑶（陈晋蓉公务舱）</t>
    <phoneticPr fontId="12" type="noConversion"/>
  </si>
  <si>
    <t>10月27日</t>
    <phoneticPr fontId="4" type="noConversion"/>
  </si>
  <si>
    <t>陈晋蓉</t>
    <phoneticPr fontId="4" type="noConversion"/>
  </si>
  <si>
    <t>酒店</t>
    <phoneticPr fontId="4" type="noConversion"/>
  </si>
  <si>
    <t>用车</t>
    <phoneticPr fontId="4" type="noConversion"/>
  </si>
  <si>
    <t>张琳国际段</t>
    <phoneticPr fontId="4" type="noConversion"/>
  </si>
  <si>
    <t>悉尼3晚
2040/晚</t>
    <phoneticPr fontId="12" type="noConversion"/>
  </si>
  <si>
    <t>1.MU711    TU12DEC  PEKSYD    1650 1115+1   北京悉尼
2.MU712    SU17DEC  SYDPEK    1245 2350        悉尼北京</t>
    <phoneticPr fontId="4" type="noConversion"/>
  </si>
  <si>
    <t>余款</t>
    <phoneticPr fontId="12" type="noConversion"/>
  </si>
  <si>
    <t>3人</t>
    <phoneticPr fontId="12" type="noConversion"/>
  </si>
  <si>
    <t>合同11－张宇翔家庭</t>
    <phoneticPr fontId="12" type="noConversion"/>
  </si>
  <si>
    <t>合同22-王玉环堪培拉单订房</t>
    <phoneticPr fontId="12" type="noConversion"/>
  </si>
  <si>
    <t>单人（与张琳合住，和酒店预订大床房，是否可调为双床待确认）</t>
    <phoneticPr fontId="12" type="noConversion"/>
  </si>
  <si>
    <t>堪培拉2晚
1749/晚</t>
    <phoneticPr fontId="12" type="noConversion"/>
  </si>
  <si>
    <t>陈亮</t>
    <phoneticPr fontId="12" type="noConversion"/>
  </si>
  <si>
    <t>张琳父亲</t>
    <phoneticPr fontId="12" type="noConversion"/>
  </si>
  <si>
    <t>张琳母亲</t>
    <phoneticPr fontId="12" type="noConversion"/>
  </si>
  <si>
    <t>-</t>
    <phoneticPr fontId="12" type="noConversion"/>
  </si>
  <si>
    <t>合同23－张琳＋父母（张琳的价格根据最终成团的情况结算）</t>
    <phoneticPr fontId="12" type="noConversion"/>
  </si>
  <si>
    <t>合同24－陈亮家庭</t>
    <phoneticPr fontId="12" type="noConversion"/>
  </si>
  <si>
    <t>王琳国际段机票自订</t>
    <phoneticPr fontId="12" type="noConversion"/>
  </si>
  <si>
    <t>王玉环预定的是大床房，与张琳合住，换成双床，待酒店确认</t>
    <phoneticPr fontId="12" type="noConversion"/>
  </si>
  <si>
    <t>高亚玲</t>
    <phoneticPr fontId="12" type="noConversion"/>
  </si>
  <si>
    <t>王苡荞（2.5岁）</t>
    <phoneticPr fontId="12" type="noConversion"/>
  </si>
  <si>
    <t>佟文峡</t>
    <phoneticPr fontId="12" type="noConversion"/>
  </si>
  <si>
    <t>王浩</t>
    <phoneticPr fontId="12" type="noConversion"/>
  </si>
  <si>
    <t>王嘉齐（5岁）</t>
    <phoneticPr fontId="12" type="noConversion"/>
  </si>
  <si>
    <t>邱小丽</t>
    <phoneticPr fontId="12" type="noConversion"/>
  </si>
  <si>
    <t>李永</t>
    <phoneticPr fontId="12" type="noConversion"/>
  </si>
  <si>
    <t>邹嘉仪（7岁）</t>
    <phoneticPr fontId="12" type="noConversion"/>
  </si>
  <si>
    <t>王丹丹</t>
    <phoneticPr fontId="12" type="noConversion"/>
  </si>
  <si>
    <t>刘秀玲</t>
    <phoneticPr fontId="12" type="noConversion"/>
  </si>
  <si>
    <t>张小鹰</t>
    <phoneticPr fontId="12" type="noConversion"/>
  </si>
  <si>
    <t>合同5－潘志城家庭</t>
    <phoneticPr fontId="12" type="noConversion"/>
  </si>
  <si>
    <t>合同19-黄其林＋罗振宇</t>
    <phoneticPr fontId="12" type="noConversion"/>
  </si>
  <si>
    <t>潘邱柏溪（7岁）</t>
    <phoneticPr fontId="12" type="noConversion"/>
  </si>
  <si>
    <t>万萍</t>
    <phoneticPr fontId="12" type="noConversion"/>
  </si>
  <si>
    <t>肖福元</t>
    <phoneticPr fontId="12" type="noConversion"/>
  </si>
  <si>
    <t>黄锡琴</t>
    <phoneticPr fontId="12" type="noConversion"/>
  </si>
  <si>
    <t>刘文卉</t>
    <phoneticPr fontId="12" type="noConversion"/>
  </si>
  <si>
    <t>潘志成一家签证自理</t>
    <phoneticPr fontId="12" type="noConversion"/>
  </si>
  <si>
    <t>签证费用已交，合同金额改为3848</t>
    <phoneticPr fontId="12" type="noConversion"/>
  </si>
  <si>
    <t>订房+签证，无其他服务</t>
    <phoneticPr fontId="12" type="noConversion"/>
  </si>
  <si>
    <t>耿子昂（5岁）</t>
    <phoneticPr fontId="12" type="noConversion"/>
  </si>
  <si>
    <t>孟嘉弟</t>
    <phoneticPr fontId="12" type="noConversion"/>
  </si>
  <si>
    <t>孟乐儿（5岁）</t>
    <phoneticPr fontId="12" type="noConversion"/>
  </si>
  <si>
    <t>张林家庭3人费用（2晚住宿+单人签证）</t>
    <phoneticPr fontId="12" type="noConversion"/>
  </si>
  <si>
    <t>单订房+签证，堪培拉的情况现场待定</t>
    <phoneticPr fontId="12" type="noConversion"/>
  </si>
  <si>
    <t>黄韬硕（5岁）</t>
    <phoneticPr fontId="12" type="noConversion"/>
  </si>
  <si>
    <t>姓名</t>
  </si>
  <si>
    <t>孩子年龄</t>
  </si>
  <si>
    <t>房型</t>
  </si>
  <si>
    <t>备注</t>
  </si>
  <si>
    <t>刘瑾</t>
  </si>
  <si>
    <t>双床</t>
  </si>
  <si>
    <t>高亚玲</t>
  </si>
  <si>
    <t>王苡荞</t>
  </si>
  <si>
    <t>2.5岁</t>
  </si>
  <si>
    <t>安冬然</t>
  </si>
  <si>
    <t>佟文侠</t>
  </si>
  <si>
    <t>黄韬硕</t>
  </si>
  <si>
    <t>5岁</t>
  </si>
  <si>
    <t>潘志城</t>
  </si>
  <si>
    <t>邱小丽</t>
  </si>
  <si>
    <t>潘邱柏溪</t>
  </si>
  <si>
    <t>7岁</t>
  </si>
  <si>
    <t>邹跃</t>
  </si>
  <si>
    <t>李永</t>
  </si>
  <si>
    <t>邹嘉仪</t>
  </si>
  <si>
    <t>耿磊</t>
  </si>
  <si>
    <t>王丹丹</t>
  </si>
  <si>
    <t>耿子昂</t>
  </si>
  <si>
    <t>徐珲</t>
  </si>
  <si>
    <t>刘秀玲</t>
  </si>
  <si>
    <t>武文艳</t>
  </si>
  <si>
    <t>刘建英</t>
  </si>
  <si>
    <t>陈晋蓉</t>
  </si>
  <si>
    <t>10月31日变更</t>
  </si>
  <si>
    <t>孙莉雅</t>
  </si>
  <si>
    <t>王琳</t>
  </si>
  <si>
    <t>孙立琴</t>
  </si>
  <si>
    <t>朱玮玮</t>
  </si>
  <si>
    <t>隋高伟</t>
  </si>
  <si>
    <t>张宇翔</t>
  </si>
  <si>
    <t>孙鹏翔</t>
  </si>
  <si>
    <t>金奕诚</t>
  </si>
  <si>
    <t>黄其林</t>
  </si>
  <si>
    <t>罗振宇</t>
  </si>
  <si>
    <t>佘岳辉</t>
  </si>
  <si>
    <t>樊文耀</t>
  </si>
  <si>
    <t>王大元</t>
  </si>
  <si>
    <t>大床</t>
  </si>
  <si>
    <t>邹莉萍</t>
  </si>
  <si>
    <t>王浸祥</t>
  </si>
  <si>
    <t>肖亮</t>
  </si>
  <si>
    <t>万萍</t>
  </si>
  <si>
    <t>肖福元</t>
  </si>
  <si>
    <t>11月13日 双床变大床（待确定）</t>
  </si>
  <si>
    <t>黄锡琴</t>
  </si>
  <si>
    <t>张小鹰</t>
  </si>
  <si>
    <t>刘文卉</t>
  </si>
  <si>
    <t>李林瑜</t>
  </si>
  <si>
    <t>祝富</t>
  </si>
  <si>
    <t>彭剑彪</t>
  </si>
  <si>
    <t>刘静</t>
  </si>
  <si>
    <t>双床15</t>
  </si>
  <si>
    <t>大床10</t>
  </si>
  <si>
    <t>（11月13日数据）</t>
  </si>
  <si>
    <t>单独堪培拉段</t>
  </si>
  <si>
    <t>张琳父母</t>
  </si>
  <si>
    <t>12月13-15日</t>
  </si>
  <si>
    <t>王玉环</t>
  </si>
  <si>
    <t>12月12-15日，3晚</t>
  </si>
  <si>
    <t>张琳</t>
  </si>
  <si>
    <t>和王玉环share2晚</t>
  </si>
  <si>
    <t>王玉环已付签证费</t>
  </si>
  <si>
    <r>
      <t>仅黄金海岸，悉尼，堪培拉站自订 /</t>
    </r>
    <r>
      <rPr>
        <sz val="12"/>
        <color rgb="FFFF0000"/>
        <rFont val="微软雅黑"/>
        <family val="2"/>
        <charset val="134"/>
      </rPr>
      <t>11月13日变更为三地酒店均需康辉代订,增加订房需求给酒店，待酒店回复，现在未能确认</t>
    </r>
    <phoneticPr fontId="24" type="noConversion"/>
  </si>
  <si>
    <r>
      <t xml:space="preserve">仅黄金海岸，悉尼，堪培拉站自订房间 </t>
    </r>
    <r>
      <rPr>
        <sz val="12"/>
        <color rgb="FFFF0000"/>
        <rFont val="微软雅黑"/>
        <family val="2"/>
        <charset val="134"/>
      </rPr>
      <t>11月13日变更为三地酒店均需要康辉代，增加订房需求给酒店，待酒店回复，现在未能确认</t>
    </r>
    <phoneticPr fontId="24" type="noConversion"/>
  </si>
  <si>
    <t>和酒店预订王玉环大床，是否能调为双床，待酒店确认</t>
  </si>
  <si>
    <t>5岁以下孩子不付餐费</t>
    <phoneticPr fontId="24" type="noConversion"/>
  </si>
  <si>
    <t>ok</t>
    <phoneticPr fontId="12" type="noConversion"/>
  </si>
  <si>
    <t>未付餐费</t>
    <phoneticPr fontId="12" type="noConversion"/>
  </si>
  <si>
    <t>合同金额34035</t>
    <phoneticPr fontId="12" type="noConversion"/>
  </si>
  <si>
    <t>合同金额：34035</t>
    <phoneticPr fontId="12" type="noConversion"/>
  </si>
  <si>
    <t>合同金额为：24899</t>
    <phoneticPr fontId="12" type="noConversion"/>
  </si>
  <si>
    <t>孙鹏翔合同金额：24899</t>
    <phoneticPr fontId="12" type="noConversion"/>
  </si>
  <si>
    <t>合同金额：24899</t>
    <phoneticPr fontId="12" type="noConversion"/>
  </si>
  <si>
    <t>金额调整</t>
    <phoneticPr fontId="12" type="noConversion"/>
  </si>
  <si>
    <t>金额调整</t>
    <phoneticPr fontId="12" type="noConversion"/>
  </si>
  <si>
    <t>ok</t>
    <phoneticPr fontId="12" type="noConversion"/>
  </si>
  <si>
    <t>表格错误，需要调整</t>
    <phoneticPr fontId="12" type="noConversion"/>
  </si>
  <si>
    <t>待定，等酒店回复是否可以增订房间，需要增加房间的费用</t>
    <phoneticPr fontId="12" type="noConversion"/>
  </si>
  <si>
    <t>家庭金额：87456</t>
    <phoneticPr fontId="12" type="noConversion"/>
  </si>
  <si>
    <t>OK，</t>
    <phoneticPr fontId="12" type="noConversion"/>
  </si>
  <si>
    <t>合同金额：61552，余款48097</t>
    <phoneticPr fontId="12" type="noConversion"/>
  </si>
  <si>
    <t>手写合同金额有调整</t>
    <phoneticPr fontId="12" type="noConversion"/>
  </si>
  <si>
    <t>合同金额为：63235，已付5700，余款57535</t>
    <phoneticPr fontId="12" type="noConversion"/>
  </si>
  <si>
    <t>用房：15双床，10大床，（堪培拉段，增加1大床（王玉环12-15），1大床（13-15），黄金海岸增加1双床，1大床</t>
    <phoneticPr fontId="4" type="noConversion"/>
  </si>
  <si>
    <t>总餐费122112元,5桌用餐，5岁及以下小朋友不收餐费，未包含陈亮一家，王玉环，张琳一家餐费</t>
    <phoneticPr fontId="4" type="noConversion"/>
  </si>
  <si>
    <t>儿童：6人</t>
    <phoneticPr fontId="12" type="noConversion"/>
  </si>
  <si>
    <t>成人：46人</t>
    <phoneticPr fontId="12" type="noConversion"/>
  </si>
  <si>
    <t>5成人不参加蓝山缆车</t>
    <phoneticPr fontId="4" type="noConversion"/>
  </si>
  <si>
    <t>1儿童不参加蓝山缆车</t>
    <phoneticPr fontId="4" type="noConversion"/>
  </si>
  <si>
    <t>52+1领队</t>
    <phoneticPr fontId="4" type="noConversion"/>
  </si>
  <si>
    <t>支付过1900订金，根据成团结果退钱</t>
    <phoneticPr fontId="12" type="noConversion"/>
  </si>
  <si>
    <t>合同金额改为：10592</t>
    <phoneticPr fontId="12" type="noConversion"/>
  </si>
  <si>
    <t>ok</t>
    <phoneticPr fontId="12" type="noConversion"/>
  </si>
  <si>
    <t>全部客人用房</t>
    <phoneticPr fontId="4" type="noConversion"/>
  </si>
  <si>
    <t>11月21日，耿磊自己取消一家3口行程</t>
    <phoneticPr fontId="12" type="noConversion"/>
  </si>
  <si>
    <t>签证需要收费</t>
    <phoneticPr fontId="12" type="noConversion"/>
  </si>
  <si>
    <t>以上用车均为不含额外超时超公里差价，如产生请另付;超时费用AUD150每小时，导游加班费AUD50每小时（40座巴士）x2</t>
    <phoneticPr fontId="4" type="noConversion"/>
  </si>
  <si>
    <t>以上用车为每天正常0900-1900或1000-2000时间此时间段内用车，不含超时，超公里用车费用；如超出此时间段,则需另行报价</t>
    <phoneticPr fontId="4" type="noConversion"/>
  </si>
  <si>
    <t>5岁孩子家庭</t>
    <phoneticPr fontId="12" type="noConversion"/>
  </si>
  <si>
    <t>-</t>
    <phoneticPr fontId="12" type="noConversion"/>
  </si>
  <si>
    <t>不同通道预定，无法定黄金海岸的不占床午餐</t>
    <phoneticPr fontId="12" type="noConversion"/>
  </si>
  <si>
    <t>黄金海岸酒店房间可取消</t>
    <phoneticPr fontId="12" type="noConversion"/>
  </si>
  <si>
    <t>悉尼，堪培拉房间由陈亮顶替</t>
    <phoneticPr fontId="12" type="noConversion"/>
  </si>
  <si>
    <t>其他费用照旧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</si>
  <si>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</si>
  <si>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</si>
  <si>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</si>
  <si>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</si>
  <si>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</si>
  <si>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</si>
  <si>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</si>
  <si>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</si>
  <si>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</si>
  <si>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耿磊的悉尼，堪培拉的房费不能取消</t>
    <phoneticPr fontId="12" type="noConversion"/>
  </si>
  <si>
    <t>如果无人顶替耿磊，耿磊一家产生的费用总额为：27120.5</t>
    <phoneticPr fontId="12" type="noConversion"/>
  </si>
  <si>
    <t>去掉订金，需支付余款：21420.5元</t>
    <phoneticPr fontId="12" type="noConversion"/>
  </si>
  <si>
    <t>-</t>
    <phoneticPr fontId="12" type="noConversion"/>
  </si>
  <si>
    <t>-</t>
    <phoneticPr fontId="12" type="noConversion"/>
  </si>
  <si>
    <t>11月29日更新，顶替耿磊家庭的悉尼，堪培拉酒店费用</t>
    <phoneticPr fontId="12" type="noConversion"/>
  </si>
  <si>
    <r>
      <t>机票订金是否可退待麻鹏飞确认，</t>
    </r>
    <r>
      <rPr>
        <sz val="11"/>
        <color rgb="FFFF0000"/>
        <rFont val="华文细黑"/>
        <family val="3"/>
        <charset val="134"/>
      </rPr>
      <t>可退</t>
    </r>
    <phoneticPr fontId="12" type="noConversion"/>
  </si>
  <si>
    <t>陈亮家庭顶替耿磊家庭，需退耿磊2730元</t>
    <phoneticPr fontId="12" type="noConversion"/>
  </si>
  <si>
    <t>金奕诚脱团产生的费用为：13020.7元（房费9138.8+公摊3881.9）</t>
    <phoneticPr fontId="12" type="noConversion"/>
  </si>
  <si>
    <t>金奕诚产生的费用：13020.7元（房费9138.8+公摊3881.9）</t>
    <phoneticPr fontId="12" type="noConversion"/>
  </si>
  <si>
    <t>金奕诚需支付9139</t>
    <phoneticPr fontId="12" type="noConversion"/>
  </si>
  <si>
    <t>合同12－甘迎新家庭＋樊文耀+佘岳辉</t>
    <phoneticPr fontId="12" type="noConversion"/>
  </si>
  <si>
    <t>全程酒店康辉代订</t>
    <phoneticPr fontId="12" type="noConversion"/>
  </si>
  <si>
    <t>耿磊一家取消</t>
    <phoneticPr fontId="4" type="noConversion"/>
  </si>
  <si>
    <t>樊文耀多付了1900元，待退款</t>
    <phoneticPr fontId="12" type="noConversion"/>
  </si>
  <si>
    <t>孙鹏翔</t>
    <phoneticPr fontId="12" type="noConversion"/>
  </si>
  <si>
    <t>孙鹏翔替换樊文耀与佘岳辉同住，樊文耀单住</t>
    <phoneticPr fontId="12" type="noConversion"/>
  </si>
  <si>
    <t>合同18-樊文耀单住＋金奕诚（取消）</t>
    <phoneticPr fontId="12" type="noConversion"/>
  </si>
  <si>
    <t>樊文耀</t>
    <phoneticPr fontId="12" type="noConversion"/>
  </si>
  <si>
    <t>金奕诚</t>
    <phoneticPr fontId="12" type="noConversion"/>
  </si>
  <si>
    <t>樊文耀单人间总价：34035</t>
    <phoneticPr fontId="12" type="noConversion"/>
  </si>
  <si>
    <t>需支付尾款为：32135</t>
    <phoneticPr fontId="12" type="noConversion"/>
  </si>
  <si>
    <t>已支付尾款：24898.5</t>
    <phoneticPr fontId="12" type="noConversion"/>
  </si>
  <si>
    <t>需再支付：7236.5</t>
    <phoneticPr fontId="12" type="noConversion"/>
  </si>
  <si>
    <t>-</t>
    <phoneticPr fontId="12" type="noConversion"/>
  </si>
  <si>
    <t>合同14-孙莉娅+王琳</t>
    <phoneticPr fontId="12" type="noConversion"/>
  </si>
  <si>
    <t>孙莉娅</t>
    <phoneticPr fontId="12" type="noConversion"/>
  </si>
  <si>
    <t>车辆超时1小时，150AUD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</si>
</sst>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[$-409]d/mmm;@"/>
  </numFmts>
  <fonts count="28">
    <font>
      <sz val="12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宋体"/>
      <family val="3"/>
      <charset val="134"/>
    </font>
    <font>
      <sz val="16"/>
      <name val="STXihei"/>
      <family val="1"/>
    </font>
    <font>
      <sz val="11"/>
      <name val="STXihei"/>
    </font>
    <font>
      <sz val="11"/>
      <color indexed="9"/>
      <name val="STXihei"/>
    </font>
    <font>
      <b/>
      <sz val="11"/>
      <color indexed="9"/>
      <name val="STXihei"/>
    </font>
    <font>
      <sz val="11"/>
      <color indexed="8"/>
      <name val="STXihei"/>
    </font>
    <font>
      <b/>
      <sz val="14"/>
      <color rgb="FFFF0000"/>
      <name val="STXihei"/>
    </font>
    <font>
      <sz val="11"/>
      <color theme="1"/>
      <name val="STXihei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2"/>
      <color theme="1"/>
      <name val="华文细黑"/>
      <family val="3"/>
      <charset val="134"/>
    </font>
    <font>
      <b/>
      <sz val="11"/>
      <name val="STXihei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1"/>
      <color theme="1"/>
      <name val="华文细黑"/>
      <family val="3"/>
      <charset val="134"/>
    </font>
    <font>
      <b/>
      <sz val="11"/>
      <color rgb="FFFF0000"/>
      <name val="华文细黑"/>
      <family val="3"/>
      <charset val="134"/>
    </font>
    <font>
      <sz val="11"/>
      <color theme="1"/>
      <name val="华文细黑"/>
      <family val="3"/>
      <charset val="134"/>
    </font>
    <font>
      <sz val="11"/>
      <color rgb="FFFF0000"/>
      <name val="华文细黑"/>
      <family val="3"/>
      <charset val="134"/>
    </font>
    <font>
      <sz val="9"/>
      <name val="DengXian"/>
      <charset val="134"/>
      <scheme val="minor"/>
    </font>
    <font>
      <b/>
      <sz val="12"/>
      <color theme="1"/>
      <name val="微软雅黑"/>
      <family val="2"/>
      <charset val="134"/>
    </font>
    <font>
      <b/>
      <strike/>
      <sz val="11"/>
      <color theme="1"/>
      <name val="华文细黑"/>
      <family val="3"/>
      <charset val="134"/>
    </font>
    <font>
      <b/>
      <strike/>
      <sz val="11"/>
      <color rgb="FFFF0000"/>
      <name val="华文细黑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177" fontId="0" fillId="0" borderId="0"/>
    <xf numFmtId="176" fontId="1" fillId="0" borderId="0" applyFont="0" applyFill="0" applyBorder="0" applyAlignment="0" applyProtection="0"/>
    <xf numFmtId="177" fontId="2" fillId="0" borderId="0">
      <alignment horizontal="justify" vertical="justify" textRotation="127" wrapText="1"/>
      <protection hidden="1"/>
    </xf>
    <xf numFmtId="177" fontId="13" fillId="0" borderId="0" applyNumberFormat="0" applyFill="0" applyBorder="0" applyAlignment="0" applyProtection="0"/>
    <xf numFmtId="177" fontId="14" fillId="0" borderId="0" applyNumberFormat="0" applyFill="0" applyBorder="0" applyAlignment="0" applyProtection="0"/>
    <xf numFmtId="177" fontId="13" fillId="0" borderId="0" applyNumberFormat="0" applyFill="0" applyBorder="0" applyAlignment="0" applyProtection="0"/>
    <xf numFmtId="177" fontId="14" fillId="0" borderId="0" applyNumberFormat="0" applyFill="0" applyBorder="0" applyAlignment="0" applyProtection="0"/>
    <xf numFmtId="177" fontId="19" fillId="0" borderId="0" applyBorder="0"/>
  </cellStyleXfs>
  <cellXfs count="278">
    <xf numFmtId="177" fontId="0" fillId="0" borderId="0" xfId="0"/>
    <xf numFmtId="177" fontId="17" fillId="8" borderId="5" xfId="0" applyFont="1" applyFill="1" applyBorder="1" applyAlignment="1">
      <alignment horizontal="center"/>
    </xf>
    <xf numFmtId="177" fontId="17" fillId="0" borderId="5" xfId="0" applyFont="1" applyFill="1" applyBorder="1" applyAlignment="1">
      <alignment horizontal="center"/>
    </xf>
    <xf numFmtId="177" fontId="17" fillId="0" borderId="5" xfId="0" applyFont="1" applyBorder="1"/>
    <xf numFmtId="177" fontId="17" fillId="13" borderId="5" xfId="0" applyFont="1" applyFill="1" applyBorder="1" applyAlignment="1">
      <alignment horizontal="center"/>
    </xf>
    <xf numFmtId="177" fontId="17" fillId="13" borderId="5" xfId="0" applyFont="1" applyFill="1" applyBorder="1"/>
    <xf numFmtId="49" fontId="17" fillId="0" borderId="5" xfId="0" applyNumberFormat="1" applyFont="1" applyFill="1" applyBorder="1" applyAlignment="1">
      <alignment horizontal="center"/>
    </xf>
    <xf numFmtId="49" fontId="17" fillId="12" borderId="5" xfId="0" applyNumberFormat="1" applyFont="1" applyFill="1" applyBorder="1" applyAlignment="1">
      <alignment horizontal="center"/>
    </xf>
    <xf numFmtId="177" fontId="17" fillId="0" borderId="5" xfId="0" applyFont="1" applyBorder="1" applyAlignment="1">
      <alignment horizontal="center"/>
    </xf>
    <xf numFmtId="177" fontId="17" fillId="13" borderId="5" xfId="0" applyFont="1" applyFill="1" applyBorder="1" applyAlignment="1">
      <alignment horizontal="center" vertical="center"/>
    </xf>
    <xf numFmtId="177" fontId="17" fillId="7" borderId="5" xfId="0" applyFont="1" applyFill="1" applyBorder="1" applyAlignment="1">
      <alignment horizontal="center"/>
    </xf>
    <xf numFmtId="177" fontId="17" fillId="7" borderId="5" xfId="0" applyFont="1" applyFill="1" applyBorder="1" applyAlignment="1">
      <alignment horizontal="center" vertical="center"/>
    </xf>
    <xf numFmtId="177" fontId="17" fillId="11" borderId="5" xfId="0" applyFont="1" applyFill="1" applyBorder="1" applyAlignment="1">
      <alignment horizontal="center"/>
    </xf>
    <xf numFmtId="177" fontId="17" fillId="11" borderId="5" xfId="0" applyFont="1" applyFill="1" applyBorder="1" applyAlignment="1">
      <alignment horizontal="center" vertical="center"/>
    </xf>
    <xf numFmtId="177" fontId="17" fillId="0" borderId="0" xfId="0" applyFont="1" applyFill="1" applyAlignment="1">
      <alignment horizontal="center"/>
    </xf>
    <xf numFmtId="177" fontId="17" fillId="0" borderId="0" xfId="0" applyFont="1" applyFill="1" applyAlignment="1">
      <alignment horizontal="center" vertical="center"/>
    </xf>
    <xf numFmtId="177" fontId="17" fillId="0" borderId="0" xfId="0" applyFont="1" applyFill="1" applyAlignment="1">
      <alignment horizontal="left" vertical="top" wrapText="1"/>
    </xf>
    <xf numFmtId="177" fontId="25" fillId="14" borderId="5" xfId="0" applyFont="1" applyFill="1" applyBorder="1"/>
    <xf numFmtId="177" fontId="17" fillId="0" borderId="0" xfId="0" applyFont="1"/>
    <xf numFmtId="177" fontId="25" fillId="0" borderId="12" xfId="0" applyFont="1" applyFill="1" applyBorder="1"/>
    <xf numFmtId="177" fontId="17" fillId="0" borderId="5" xfId="0" applyFont="1" applyFill="1" applyBorder="1" applyAlignment="1">
      <alignment horizontal="center" vertical="center"/>
    </xf>
    <xf numFmtId="177" fontId="17" fillId="0" borderId="5" xfId="0" applyFont="1" applyFill="1" applyBorder="1" applyAlignment="1">
      <alignment horizontal="left" vertical="top"/>
    </xf>
    <xf numFmtId="177" fontId="17" fillId="0" borderId="5" xfId="0" applyFont="1" applyFill="1" applyBorder="1" applyAlignment="1">
      <alignment horizontal="left"/>
    </xf>
    <xf numFmtId="177" fontId="17" fillId="0" borderId="0" xfId="0" applyFont="1" applyAlignment="1">
      <alignment horizontal="left"/>
    </xf>
    <xf numFmtId="0" fontId="20" fillId="8" borderId="5" xfId="0" applyNumberFormat="1" applyFont="1" applyFill="1" applyBorder="1" applyAlignment="1">
      <alignment horizontal="center"/>
    </xf>
    <xf numFmtId="0" fontId="20" fillId="12" borderId="2" xfId="0" applyNumberFormat="1" applyFont="1" applyFill="1" applyBorder="1" applyAlignment="1">
      <alignment horizontal="center"/>
    </xf>
    <xf numFmtId="0" fontId="20" fillId="12" borderId="3" xfId="0" applyNumberFormat="1" applyFont="1" applyFill="1" applyBorder="1" applyAlignment="1">
      <alignment horizontal="center"/>
    </xf>
    <xf numFmtId="0" fontId="20" fillId="12" borderId="4" xfId="0" applyNumberFormat="1" applyFont="1" applyFill="1" applyBorder="1" applyAlignment="1">
      <alignment horizontal="center"/>
    </xf>
    <xf numFmtId="0" fontId="20" fillId="12" borderId="5" xfId="0" applyNumberFormat="1" applyFont="1" applyFill="1" applyBorder="1" applyAlignment="1">
      <alignment horizontal="center"/>
    </xf>
    <xf numFmtId="0" fontId="21" fillId="12" borderId="5" xfId="0" applyNumberFormat="1" applyFont="1" applyFill="1" applyBorder="1" applyAlignment="1">
      <alignment horizontal="center"/>
    </xf>
    <xf numFmtId="0" fontId="21" fillId="12" borderId="4" xfId="0" applyNumberFormat="1" applyFont="1" applyFill="1" applyBorder="1" applyAlignment="1">
      <alignment horizontal="center"/>
    </xf>
    <xf numFmtId="0" fontId="22" fillId="0" borderId="0" xfId="0" applyNumberFormat="1" applyFont="1"/>
    <xf numFmtId="0" fontId="20" fillId="8" borderId="5" xfId="0" applyNumberFormat="1" applyFont="1" applyFill="1" applyBorder="1" applyAlignment="1">
      <alignment horizontal="center" vertical="center"/>
    </xf>
    <xf numFmtId="0" fontId="20" fillId="8" borderId="5" xfId="0" applyNumberFormat="1" applyFont="1" applyFill="1" applyBorder="1" applyAlignment="1">
      <alignment vertical="center"/>
    </xf>
    <xf numFmtId="0" fontId="26" fillId="8" borderId="5" xfId="0" applyNumberFormat="1" applyFont="1" applyFill="1" applyBorder="1" applyAlignment="1">
      <alignment horizontal="center"/>
    </xf>
    <xf numFmtId="0" fontId="21" fillId="8" borderId="4" xfId="0" applyNumberFormat="1" applyFont="1" applyFill="1" applyBorder="1" applyAlignment="1">
      <alignment vertical="center"/>
    </xf>
    <xf numFmtId="0" fontId="21" fillId="8" borderId="5" xfId="0" applyNumberFormat="1" applyFont="1" applyFill="1" applyBorder="1" applyAlignment="1">
      <alignment horizontal="center"/>
    </xf>
    <xf numFmtId="0" fontId="21" fillId="8" borderId="5" xfId="0" applyNumberFormat="1" applyFont="1" applyFill="1" applyBorder="1" applyAlignment="1">
      <alignment vertical="center"/>
    </xf>
    <xf numFmtId="0" fontId="27" fillId="8" borderId="5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left" vertical="top"/>
    </xf>
    <xf numFmtId="0" fontId="22" fillId="0" borderId="5" xfId="0" applyNumberFormat="1" applyFont="1" applyFill="1" applyBorder="1" applyAlignment="1">
      <alignment horizontal="center"/>
    </xf>
    <xf numFmtId="0" fontId="22" fillId="12" borderId="5" xfId="0" applyNumberFormat="1" applyFont="1" applyFill="1" applyBorder="1" applyAlignment="1">
      <alignment horizontal="center"/>
    </xf>
    <xf numFmtId="0" fontId="22" fillId="12" borderId="4" xfId="0" applyNumberFormat="1" applyFont="1" applyFill="1" applyBorder="1" applyAlignment="1">
      <alignment horizontal="center"/>
    </xf>
    <xf numFmtId="0" fontId="22" fillId="8" borderId="5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 vertical="center"/>
    </xf>
    <xf numFmtId="0" fontId="22" fillId="9" borderId="5" xfId="0" applyNumberFormat="1" applyFont="1" applyFill="1" applyBorder="1" applyAlignment="1">
      <alignment horizontal="center"/>
    </xf>
    <xf numFmtId="0" fontId="22" fillId="0" borderId="4" xfId="0" applyNumberFormat="1" applyFont="1" applyFill="1" applyBorder="1" applyAlignment="1">
      <alignment horizontal="center"/>
    </xf>
    <xf numFmtId="0" fontId="22" fillId="0" borderId="0" xfId="0" applyNumberFormat="1" applyFont="1" applyFill="1"/>
    <xf numFmtId="0" fontId="22" fillId="10" borderId="5" xfId="0" applyNumberFormat="1" applyFont="1" applyFill="1" applyBorder="1" applyAlignment="1">
      <alignment horizontal="center"/>
    </xf>
    <xf numFmtId="0" fontId="22" fillId="15" borderId="5" xfId="0" applyNumberFormat="1" applyFont="1" applyFill="1" applyBorder="1" applyAlignment="1">
      <alignment horizontal="center"/>
    </xf>
    <xf numFmtId="0" fontId="22" fillId="12" borderId="5" xfId="0" applyNumberFormat="1" applyFont="1" applyFill="1" applyBorder="1" applyAlignment="1">
      <alignment horizontal="center" vertical="center"/>
    </xf>
    <xf numFmtId="0" fontId="22" fillId="8" borderId="5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top"/>
    </xf>
    <xf numFmtId="0" fontId="22" fillId="12" borderId="5" xfId="0" applyNumberFormat="1" applyFont="1" applyFill="1" applyBorder="1" applyAlignment="1">
      <alignment horizontal="center" vertical="top"/>
    </xf>
    <xf numFmtId="0" fontId="22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/>
    </xf>
    <xf numFmtId="0" fontId="23" fillId="0" borderId="5" xfId="0" applyNumberFormat="1" applyFont="1" applyFill="1" applyBorder="1" applyAlignment="1">
      <alignment horizontal="center"/>
    </xf>
    <xf numFmtId="0" fontId="23" fillId="12" borderId="5" xfId="0" applyNumberFormat="1" applyFont="1" applyFill="1" applyBorder="1" applyAlignment="1">
      <alignment horizontal="center"/>
    </xf>
    <xf numFmtId="0" fontId="22" fillId="0" borderId="5" xfId="0" applyNumberFormat="1" applyFont="1" applyBorder="1" applyAlignment="1">
      <alignment horizontal="center"/>
    </xf>
    <xf numFmtId="0" fontId="22" fillId="0" borderId="5" xfId="0" applyNumberFormat="1" applyFont="1" applyBorder="1" applyAlignment="1">
      <alignment horizontal="center" vertical="top"/>
    </xf>
    <xf numFmtId="0" fontId="21" fillId="0" borderId="5" xfId="0" applyNumberFormat="1" applyFont="1" applyBorder="1" applyAlignment="1">
      <alignment horizontal="center"/>
    </xf>
    <xf numFmtId="0" fontId="23" fillId="0" borderId="5" xfId="0" applyNumberFormat="1" applyFont="1" applyBorder="1" applyAlignment="1">
      <alignment horizontal="center" vertical="center"/>
    </xf>
    <xf numFmtId="0" fontId="23" fillId="12" borderId="5" xfId="0" applyNumberFormat="1" applyFont="1" applyFill="1" applyBorder="1" applyAlignment="1">
      <alignment horizontal="center" vertical="center"/>
    </xf>
    <xf numFmtId="0" fontId="23" fillId="8" borderId="5" xfId="0" applyNumberFormat="1" applyFont="1" applyFill="1" applyBorder="1" applyAlignment="1">
      <alignment horizontal="center"/>
    </xf>
    <xf numFmtId="0" fontId="23" fillId="12" borderId="4" xfId="0" applyNumberFormat="1" applyFont="1" applyFill="1" applyBorder="1" applyAlignment="1">
      <alignment horizontal="center"/>
    </xf>
    <xf numFmtId="0" fontId="23" fillId="12" borderId="3" xfId="0" applyNumberFormat="1" applyFont="1" applyFill="1" applyBorder="1" applyAlignment="1">
      <alignment horizontal="center"/>
    </xf>
    <xf numFmtId="0" fontId="23" fillId="12" borderId="2" xfId="0" applyNumberFormat="1" applyFont="1" applyFill="1" applyBorder="1" applyAlignment="1">
      <alignment horizontal="center"/>
    </xf>
    <xf numFmtId="0" fontId="23" fillId="0" borderId="5" xfId="0" applyNumberFormat="1" applyFont="1" applyBorder="1" applyAlignment="1">
      <alignment horizontal="center" vertical="top"/>
    </xf>
    <xf numFmtId="0" fontId="23" fillId="12" borderId="2" xfId="0" applyNumberFormat="1" applyFont="1" applyFill="1" applyBorder="1" applyAlignment="1">
      <alignment horizontal="center" vertical="top"/>
    </xf>
    <xf numFmtId="0" fontId="23" fillId="12" borderId="3" xfId="0" applyNumberFormat="1" applyFont="1" applyFill="1" applyBorder="1" applyAlignment="1">
      <alignment horizontal="center" vertical="top"/>
    </xf>
    <xf numFmtId="0" fontId="21" fillId="12" borderId="3" xfId="0" applyNumberFormat="1" applyFont="1" applyFill="1" applyBorder="1" applyAlignment="1">
      <alignment horizontal="center"/>
    </xf>
    <xf numFmtId="0" fontId="21" fillId="12" borderId="2" xfId="0" applyNumberFormat="1" applyFont="1" applyFill="1" applyBorder="1" applyAlignment="1">
      <alignment horizontal="center"/>
    </xf>
    <xf numFmtId="0" fontId="21" fillId="0" borderId="5" xfId="0" applyNumberFormat="1" applyFont="1" applyBorder="1" applyAlignment="1">
      <alignment horizontal="center" vertical="top"/>
    </xf>
    <xf numFmtId="0" fontId="21" fillId="12" borderId="2" xfId="0" applyNumberFormat="1" applyFont="1" applyFill="1" applyBorder="1" applyAlignment="1">
      <alignment horizontal="center" vertical="top"/>
    </xf>
    <xf numFmtId="0" fontId="21" fillId="0" borderId="5" xfId="0" applyNumberFormat="1" applyFont="1" applyFill="1" applyBorder="1" applyAlignment="1">
      <alignment horizontal="center"/>
    </xf>
    <xf numFmtId="0" fontId="21" fillId="12" borderId="5" xfId="0" applyNumberFormat="1" applyFont="1" applyFill="1" applyBorder="1" applyAlignment="1">
      <alignment horizontal="center" vertical="top"/>
    </xf>
    <xf numFmtId="0" fontId="23" fillId="0" borderId="2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2" xfId="0" applyNumberFormat="1" applyFont="1" applyBorder="1" applyAlignment="1">
      <alignment horizontal="center" vertical="top"/>
    </xf>
    <xf numFmtId="0" fontId="23" fillId="0" borderId="3" xfId="0" applyNumberFormat="1" applyFont="1" applyBorder="1" applyAlignment="1">
      <alignment horizontal="center" vertical="top"/>
    </xf>
    <xf numFmtId="0" fontId="23" fillId="0" borderId="4" xfId="0" applyNumberFormat="1" applyFont="1" applyBorder="1" applyAlignment="1">
      <alignment horizontal="center" vertical="top"/>
    </xf>
    <xf numFmtId="0" fontId="23" fillId="0" borderId="2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" xfId="0" applyNumberFormat="1" applyFont="1" applyBorder="1" applyAlignment="1">
      <alignment horizontal="center"/>
    </xf>
    <xf numFmtId="0" fontId="22" fillId="0" borderId="5" xfId="0" applyNumberFormat="1" applyFont="1" applyFill="1" applyBorder="1"/>
    <xf numFmtId="0" fontId="22" fillId="0" borderId="5" xfId="0" applyNumberFormat="1" applyFont="1" applyBorder="1"/>
    <xf numFmtId="0" fontId="22" fillId="12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22" fillId="0" borderId="5" xfId="0" applyNumberFormat="1" applyFont="1" applyBorder="1" applyAlignment="1"/>
    <xf numFmtId="0" fontId="22" fillId="12" borderId="2" xfId="0" applyNumberFormat="1" applyFont="1" applyFill="1" applyBorder="1"/>
    <xf numFmtId="0" fontId="22" fillId="0" borderId="5" xfId="0" applyNumberFormat="1" applyFont="1" applyBorder="1" applyAlignment="1">
      <alignment horizontal="left" vertical="top"/>
    </xf>
    <xf numFmtId="0" fontId="22" fillId="12" borderId="3" xfId="0" applyNumberFormat="1" applyFont="1" applyFill="1" applyBorder="1" applyAlignment="1"/>
    <xf numFmtId="0" fontId="22" fillId="12" borderId="5" xfId="0" applyNumberFormat="1" applyFont="1" applyFill="1" applyBorder="1"/>
    <xf numFmtId="0" fontId="22" fillId="12" borderId="4" xfId="0" applyNumberFormat="1" applyFont="1" applyFill="1" applyBorder="1"/>
    <xf numFmtId="0" fontId="22" fillId="0" borderId="4" xfId="0" applyNumberFormat="1" applyFont="1" applyBorder="1"/>
    <xf numFmtId="0" fontId="22" fillId="9" borderId="5" xfId="0" applyNumberFormat="1" applyFont="1" applyFill="1" applyBorder="1"/>
    <xf numFmtId="0" fontId="22" fillId="9" borderId="4" xfId="0" applyNumberFormat="1" applyFont="1" applyFill="1" applyBorder="1"/>
    <xf numFmtId="0" fontId="22" fillId="8" borderId="5" xfId="0" applyNumberFormat="1" applyFont="1" applyFill="1" applyBorder="1"/>
    <xf numFmtId="0" fontId="22" fillId="8" borderId="4" xfId="0" applyNumberFormat="1" applyFont="1" applyFill="1" applyBorder="1"/>
    <xf numFmtId="0" fontId="22" fillId="0" borderId="0" xfId="0" applyNumberFormat="1" applyFont="1" applyAlignment="1">
      <alignment horizontal="left" vertical="top"/>
    </xf>
    <xf numFmtId="0" fontId="22" fillId="17" borderId="0" xfId="0" applyNumberFormat="1" applyFont="1" applyFill="1"/>
    <xf numFmtId="0" fontId="22" fillId="8" borderId="0" xfId="0" applyNumberFormat="1" applyFont="1" applyFill="1"/>
    <xf numFmtId="0" fontId="23" fillId="0" borderId="0" xfId="0" applyNumberFormat="1" applyFont="1"/>
    <xf numFmtId="0" fontId="0" fillId="0" borderId="0" xfId="0" applyNumberFormat="1" applyAlignment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11" fillId="0" borderId="0" xfId="0" applyNumberFormat="1" applyFont="1" applyAlignment="1" applyProtection="1">
      <alignment vertical="center"/>
      <protection hidden="1"/>
    </xf>
    <xf numFmtId="0" fontId="6" fillId="0" borderId="0" xfId="1" applyNumberFormat="1" applyFont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0" applyNumberFormat="1" applyFont="1" applyFill="1" applyBorder="1" applyAlignment="1" applyProtection="1">
      <alignment vertical="center" wrapText="1"/>
      <protection hidden="1"/>
    </xf>
    <xf numFmtId="0" fontId="8" fillId="2" borderId="3" xfId="0" applyNumberFormat="1" applyFont="1" applyFill="1" applyBorder="1" applyAlignment="1" applyProtection="1">
      <alignment vertical="center" wrapText="1"/>
      <protection hidden="1"/>
    </xf>
    <xf numFmtId="0" fontId="8" fillId="2" borderId="4" xfId="0" applyNumberFormat="1" applyFont="1" applyFill="1" applyBorder="1" applyAlignment="1" applyProtection="1">
      <alignment vertical="center" wrapText="1"/>
      <protection hidden="1"/>
    </xf>
    <xf numFmtId="0" fontId="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0" applyNumberFormat="1" applyFont="1" applyFill="1" applyBorder="1" applyAlignment="1" applyProtection="1">
      <alignment horizontal="left" vertical="center" wrapText="1"/>
      <protection hidden="1"/>
    </xf>
    <xf numFmtId="0" fontId="6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NumberFormat="1" applyFont="1" applyFill="1" applyBorder="1" applyAlignment="1" applyProtection="1">
      <alignment horizontal="left" vertical="center" wrapText="1"/>
      <protection hidden="1"/>
    </xf>
    <xf numFmtId="0" fontId="9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9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9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NumberFormat="1" applyFont="1" applyAlignment="1">
      <alignment vertical="center"/>
    </xf>
    <xf numFmtId="0" fontId="9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0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0" applyNumberFormat="1" applyFont="1" applyFill="1" applyBorder="1" applyAlignment="1" applyProtection="1">
      <alignment horizontal="left" vertical="center" wrapText="1"/>
      <protection hidden="1"/>
    </xf>
    <xf numFmtId="0" fontId="9" fillId="0" borderId="5" xfId="0" applyNumberFormat="1" applyFont="1" applyFill="1" applyBorder="1" applyAlignment="1" applyProtection="1">
      <alignment horizontal="left" vertical="center" wrapText="1"/>
      <protection hidden="1"/>
    </xf>
    <xf numFmtId="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7" borderId="5" xfId="0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NumberFormat="1" applyFont="1" applyBorder="1" applyAlignment="1">
      <alignment horizontal="center" vertical="center"/>
    </xf>
    <xf numFmtId="0" fontId="6" fillId="6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8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5" xfId="0" applyNumberFormat="1" applyFont="1" applyFill="1" applyBorder="1" applyAlignment="1" applyProtection="1">
      <alignment horizontal="left" vertical="center" wrapText="1"/>
      <protection hidden="1"/>
    </xf>
    <xf numFmtId="0" fontId="6" fillId="6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5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NumberFormat="1"/>
    <xf numFmtId="0" fontId="9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5" xfId="0" applyNumberFormat="1" applyFont="1" applyFill="1" applyBorder="1" applyAlignment="1" applyProtection="1">
      <alignment horizontal="left" vertical="center" wrapText="1"/>
      <protection hidden="1"/>
    </xf>
    <xf numFmtId="0" fontId="9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0" applyNumberFormat="1" applyFont="1" applyFill="1" applyBorder="1" applyAlignment="1" applyProtection="1">
      <alignment vertical="center" wrapText="1"/>
      <protection hidden="1"/>
    </xf>
    <xf numFmtId="0" fontId="7" fillId="2" borderId="5" xfId="0" applyNumberFormat="1" applyFont="1" applyFill="1" applyBorder="1" applyAlignment="1" applyProtection="1">
      <alignment horizontal="left" vertical="center" wrapText="1"/>
      <protection hidden="1"/>
    </xf>
    <xf numFmtId="0" fontId="7" fillId="3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6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NumberFormat="1" applyBorder="1"/>
    <xf numFmtId="177" fontId="17" fillId="0" borderId="5" xfId="0" applyFont="1" applyFill="1" applyBorder="1" applyAlignment="1">
      <alignment horizontal="center" vertical="center"/>
    </xf>
    <xf numFmtId="177" fontId="17" fillId="8" borderId="5" xfId="0" applyFont="1" applyFill="1" applyBorder="1" applyAlignment="1">
      <alignment horizontal="center" vertical="center"/>
    </xf>
    <xf numFmtId="177" fontId="17" fillId="13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177" fontId="17" fillId="7" borderId="5" xfId="0" applyFont="1" applyFill="1" applyBorder="1" applyAlignment="1">
      <alignment horizontal="center" vertical="center"/>
    </xf>
    <xf numFmtId="177" fontId="17" fillId="16" borderId="12" xfId="0" applyFont="1" applyFill="1" applyBorder="1" applyAlignment="1">
      <alignment horizontal="center"/>
    </xf>
    <xf numFmtId="177" fontId="17" fillId="7" borderId="5" xfId="0" applyFont="1" applyFill="1" applyBorder="1" applyAlignment="1">
      <alignment horizontal="left" vertical="top" wrapText="1"/>
    </xf>
    <xf numFmtId="0" fontId="15" fillId="0" borderId="0" xfId="0" applyNumberFormat="1" applyFont="1" applyAlignment="1">
      <alignment horizontal="left"/>
    </xf>
    <xf numFmtId="0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5" xfId="0" applyNumberFormat="1" applyFont="1" applyFill="1" applyBorder="1" applyAlignment="1" applyProtection="1">
      <alignment horizontal="left" vertical="center" wrapText="1"/>
      <protection hidden="1"/>
    </xf>
    <xf numFmtId="0" fontId="9" fillId="7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6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6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9" xfId="0" applyNumberFormat="1" applyFont="1" applyFill="1" applyBorder="1" applyAlignment="1" applyProtection="1">
      <alignment horizontal="right" vertical="center" wrapText="1"/>
      <protection hidden="1"/>
    </xf>
    <xf numFmtId="0" fontId="6" fillId="3" borderId="6" xfId="0" applyNumberFormat="1" applyFont="1" applyFill="1" applyBorder="1" applyAlignment="1" applyProtection="1">
      <alignment horizontal="right" vertical="center" wrapText="1"/>
      <protection hidden="1"/>
    </xf>
    <xf numFmtId="0" fontId="6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6" borderId="2" xfId="0" applyNumberFormat="1" applyFont="1" applyFill="1" applyBorder="1" applyAlignment="1" applyProtection="1">
      <alignment horizontal="left" vertical="center" wrapText="1"/>
      <protection hidden="1"/>
    </xf>
    <xf numFmtId="0" fontId="9" fillId="6" borderId="4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1" applyNumberFormat="1" applyFont="1" applyAlignment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2" xfId="0" applyNumberFormat="1" applyFont="1" applyFill="1" applyBorder="1" applyAlignment="1" applyProtection="1">
      <alignment horizontal="left" vertical="center" wrapText="1"/>
      <protection hidden="1"/>
    </xf>
    <xf numFmtId="0" fontId="9" fillId="3" borderId="4" xfId="0" applyNumberFormat="1" applyFont="1" applyFill="1" applyBorder="1" applyAlignment="1" applyProtection="1">
      <alignment horizontal="left" vertical="center" wrapText="1"/>
      <protection hidden="1"/>
    </xf>
    <xf numFmtId="0" fontId="9" fillId="4" borderId="9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9" xfId="0" applyNumberFormat="1" applyFont="1" applyFill="1" applyBorder="1" applyAlignment="1" applyProtection="1">
      <alignment horizontal="left" vertical="center" wrapText="1"/>
      <protection hidden="1"/>
    </xf>
    <xf numFmtId="0" fontId="9" fillId="3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2" xfId="2" applyNumberFormat="1" applyFont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horizontal="left" vertical="top" wrapText="1"/>
      <protection hidden="1"/>
    </xf>
    <xf numFmtId="0" fontId="9" fillId="3" borderId="4" xfId="0" applyNumberFormat="1" applyFont="1" applyFill="1" applyBorder="1" applyAlignment="1" applyProtection="1">
      <alignment horizontal="left" vertical="top" wrapText="1"/>
      <protection hidden="1"/>
    </xf>
    <xf numFmtId="0" fontId="9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6" borderId="9" xfId="0" applyNumberFormat="1" applyFont="1" applyFill="1" applyBorder="1" applyAlignment="1" applyProtection="1">
      <alignment horizontal="center" vertical="top" wrapText="1"/>
      <protection hidden="1"/>
    </xf>
    <xf numFmtId="0" fontId="9" fillId="6" borderId="1" xfId="0" applyNumberFormat="1" applyFont="1" applyFill="1" applyBorder="1" applyAlignment="1" applyProtection="1">
      <alignment horizontal="center" vertical="top" wrapText="1"/>
      <protection hidden="1"/>
    </xf>
    <xf numFmtId="0" fontId="9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2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1" fillId="0" borderId="5" xfId="0" applyNumberFormat="1" applyFont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5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/>
    </xf>
    <xf numFmtId="0" fontId="22" fillId="0" borderId="4" xfId="0" applyNumberFormat="1" applyFont="1" applyFill="1" applyBorder="1" applyAlignment="1">
      <alignment horizontal="center"/>
    </xf>
    <xf numFmtId="0" fontId="20" fillId="8" borderId="5" xfId="0" applyNumberFormat="1" applyFont="1" applyFill="1" applyBorder="1" applyAlignment="1">
      <alignment horizontal="center"/>
    </xf>
    <xf numFmtId="0" fontId="20" fillId="8" borderId="5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1" fillId="8" borderId="5" xfId="0" applyNumberFormat="1" applyFont="1" applyFill="1" applyBorder="1" applyAlignment="1">
      <alignment horizontal="center"/>
    </xf>
    <xf numFmtId="0" fontId="21" fillId="8" borderId="5" xfId="0" applyNumberFormat="1" applyFont="1" applyFill="1" applyBorder="1" applyAlignment="1">
      <alignment horizontal="center" vertical="center"/>
    </xf>
    <xf numFmtId="0" fontId="22" fillId="10" borderId="2" xfId="0" applyNumberFormat="1" applyFont="1" applyFill="1" applyBorder="1" applyAlignment="1">
      <alignment horizontal="center"/>
    </xf>
    <xf numFmtId="0" fontId="22" fillId="10" borderId="3" xfId="0" applyNumberFormat="1" applyFont="1" applyFill="1" applyBorder="1" applyAlignment="1">
      <alignment horizontal="center"/>
    </xf>
    <xf numFmtId="0" fontId="22" fillId="10" borderId="4" xfId="0" applyNumberFormat="1" applyFont="1" applyFill="1" applyBorder="1" applyAlignment="1">
      <alignment horizontal="center"/>
    </xf>
    <xf numFmtId="0" fontId="21" fillId="8" borderId="2" xfId="0" applyNumberFormat="1" applyFont="1" applyFill="1" applyBorder="1" applyAlignment="1">
      <alignment horizontal="center"/>
    </xf>
    <xf numFmtId="0" fontId="21" fillId="8" borderId="3" xfId="0" applyNumberFormat="1" applyFont="1" applyFill="1" applyBorder="1" applyAlignment="1">
      <alignment horizontal="center"/>
    </xf>
    <xf numFmtId="0" fontId="21" fillId="8" borderId="4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horizontal="center"/>
    </xf>
    <xf numFmtId="0" fontId="22" fillId="0" borderId="5" xfId="0" applyNumberFormat="1" applyFont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0" fontId="20" fillId="8" borderId="2" xfId="0" applyNumberFormat="1" applyFont="1" applyFill="1" applyBorder="1" applyAlignment="1">
      <alignment horizontal="center"/>
    </xf>
    <xf numFmtId="0" fontId="20" fillId="8" borderId="3" xfId="0" applyNumberFormat="1" applyFont="1" applyFill="1" applyBorder="1" applyAlignment="1">
      <alignment horizontal="center"/>
    </xf>
    <xf numFmtId="0" fontId="20" fillId="8" borderId="4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" xfId="0" applyNumberFormat="1" applyFont="1" applyBorder="1" applyAlignment="1">
      <alignment horizontal="center"/>
    </xf>
    <xf numFmtId="0" fontId="21" fillId="0" borderId="5" xfId="0" applyNumberFormat="1" applyFont="1" applyFill="1" applyBorder="1" applyAlignment="1">
      <alignment horizontal="center"/>
    </xf>
    <xf numFmtId="0" fontId="23" fillId="0" borderId="2" xfId="0" applyNumberFormat="1" applyFont="1" applyBorder="1" applyAlignment="1">
      <alignment horizontal="center" vertical="top"/>
    </xf>
    <xf numFmtId="0" fontId="23" fillId="0" borderId="3" xfId="0" applyNumberFormat="1" applyFont="1" applyBorder="1" applyAlignment="1">
      <alignment horizontal="center" vertical="top"/>
    </xf>
    <xf numFmtId="0" fontId="23" fillId="0" borderId="4" xfId="0" applyNumberFormat="1" applyFont="1" applyBorder="1" applyAlignment="1">
      <alignment horizontal="center" vertical="top"/>
    </xf>
    <xf numFmtId="0" fontId="22" fillId="0" borderId="2" xfId="0" applyNumberFormat="1" applyFont="1" applyFill="1" applyBorder="1" applyAlignment="1">
      <alignment horizontal="center"/>
    </xf>
  </cellXfs>
  <cellStyles count="8">
    <cellStyle name="0,0_x000d__x000d_NA_x000d__x000d_" xfId="2"/>
    <cellStyle name="常规" xfId="0" builtinId="0"/>
    <cellStyle name="常规 2" xfId="7"/>
    <cellStyle name="超链接" xfId="3" builtinId="8" hidden="1"/>
    <cellStyle name="超链接" xfId="5" builtinId="8" hidden="1"/>
    <cellStyle name="千位分隔" xfId="1" builtinId="3"/>
    <cellStyle name="已访问的超链接" xfId="4" builtinId="9" hidden="1"/>
    <cellStyle name="已访问的超链接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2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0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8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6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2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8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8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0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3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5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1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6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7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6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6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9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9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1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5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2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4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1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35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36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37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38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39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0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41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2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43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44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5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6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7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48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49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50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51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52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53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54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55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56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57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58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59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60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61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62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63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64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65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66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67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68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69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70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71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72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73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74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75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76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77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78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79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80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81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82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83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84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85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86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87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88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89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90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91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92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93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94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95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96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97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98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99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00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01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02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03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04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05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06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07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08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09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10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11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12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13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14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15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16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17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18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19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0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21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2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3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24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5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26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7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28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29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30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1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32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3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34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5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6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7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38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39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40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41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42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43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44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45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46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47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48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49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50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51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52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53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54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55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56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57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5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5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6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6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6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6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6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6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6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6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6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6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7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3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74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5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76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7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78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79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80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81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82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83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84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85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86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87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88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89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90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91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92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93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94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95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96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97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398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399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0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01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2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03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4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05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6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07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8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09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10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11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12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13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14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15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16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17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18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19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20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21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22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23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2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2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2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2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2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2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3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3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3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3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8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39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40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41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42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43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44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45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46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47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48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49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50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51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52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53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5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5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5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5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5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5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6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6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6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6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6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6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46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46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8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9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70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1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72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3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74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5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76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77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8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79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0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1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82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3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84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5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86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7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88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89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90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1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92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3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94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5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96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7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98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99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0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01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2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03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4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05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6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07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08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09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10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1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12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3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14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5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16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7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18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19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0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21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2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23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4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25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6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27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28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29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30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1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32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3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34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5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36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7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38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39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0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41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2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43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4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45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6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47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48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49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50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1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52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3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54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5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6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57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58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59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0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61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2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63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4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65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6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67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8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69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0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71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2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73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4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75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6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77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78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79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80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1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82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3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84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5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86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7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88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89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0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5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5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06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7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08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09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0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11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2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13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4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15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6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17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18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19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0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21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2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23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4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25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6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7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28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29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30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1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32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3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34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5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36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7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38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39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0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41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42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3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44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5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46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7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48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49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0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51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2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53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4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55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6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7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58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59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0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61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2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63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4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65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6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67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68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69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70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1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2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73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4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75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6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77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78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79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0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81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2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83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4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85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6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7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88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89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90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1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92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3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94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5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96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7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698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699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0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1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02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3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04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5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06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7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09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0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1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2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13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4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15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6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17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18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19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20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1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22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3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24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5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26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7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28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29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0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31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2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33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4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35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6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37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38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39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40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1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42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3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44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5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46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7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48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49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0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51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2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53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4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55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6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57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58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59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60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1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62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3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64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5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66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7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68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69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0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71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2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73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4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75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6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77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78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79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0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81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2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83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4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85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6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7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88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89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90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1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92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3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94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5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96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7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798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799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0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1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02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3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04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5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06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7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08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09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10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1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12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3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14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5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16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7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18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19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0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21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22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3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24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5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26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7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28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29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0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31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2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33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4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35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6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7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38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39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0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41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2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43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4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45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6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47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48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49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50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1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52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3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54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5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56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7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58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59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60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1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62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3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64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5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66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7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68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69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0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71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2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3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74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5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76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7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78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79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0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81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2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83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4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85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6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87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88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89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0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91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2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93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4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95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6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97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898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899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0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01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2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3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04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5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06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7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08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09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0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11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2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13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4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15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6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17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18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19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0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21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2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23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4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25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6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27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28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558800</xdr:colOff>
      <xdr:row>57</xdr:row>
      <xdr:rowOff>0</xdr:rowOff>
    </xdr:from>
    <xdr:to>
      <xdr:col>10</xdr:col>
      <xdr:colOff>647700</xdr:colOff>
      <xdr:row>57</xdr:row>
      <xdr:rowOff>139700</xdr:rowOff>
    </xdr:to>
    <xdr:sp macro="" textlink="">
      <xdr:nvSpPr>
        <xdr:cNvPr id="929" name="Text Box 1305"/>
        <xdr:cNvSpPr txBox="1">
          <a:spLocks noChangeArrowheads="1"/>
        </xdr:cNvSpPr>
      </xdr:nvSpPr>
      <xdr:spPr bwMode="auto">
        <a:xfrm>
          <a:off x="12636500" y="116205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0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31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32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33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34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35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36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37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38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39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0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1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42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3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44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5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46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7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48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49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50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51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52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53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54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55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56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57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58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59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60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61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62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63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64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65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66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67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68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69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70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71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72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73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74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75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76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77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78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79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80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81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82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83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84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85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86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87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88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89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90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91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92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93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94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95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96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97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998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999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00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01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02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03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04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05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06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07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08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09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10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11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12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13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14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15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16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17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18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19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0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21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2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23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4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25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6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27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8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29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30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31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32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33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34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35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36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37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38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39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40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41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42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43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44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45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46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47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48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49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0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1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52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3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54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5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56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7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58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59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60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61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62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63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64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65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66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67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68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69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70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71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72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73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74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75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76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77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78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79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0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81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2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83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4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85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6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7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88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89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90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91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92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93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94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95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96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97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098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099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00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01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02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03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04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05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06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07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08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09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0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11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2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13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4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15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6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1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1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2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2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2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2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2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2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2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2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2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2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3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3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32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33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34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35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36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37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38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39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0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41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2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43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4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45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6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4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4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5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5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5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5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5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5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5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5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5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5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1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2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3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64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5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66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7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68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69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70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1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2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3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4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75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6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77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78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79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80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81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82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83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84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85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86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87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88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89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90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91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92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93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94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95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96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97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198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199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00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01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02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03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04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05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06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07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08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09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10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11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12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13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14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15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16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17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18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19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20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21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22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23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24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25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26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27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28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29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30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31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32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33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34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35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36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37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38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39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0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41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2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43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4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45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6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47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8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49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50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51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52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53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54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55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56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57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58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59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60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1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2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3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64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5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66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7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68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69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70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71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72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73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74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75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76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77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78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79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80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81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82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83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8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8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8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8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8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8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9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9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9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29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8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299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00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01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02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03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04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05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06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07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08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09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10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11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12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13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14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15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16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17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18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19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20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21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22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23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24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25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26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27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28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29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0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31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2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33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4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5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36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7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38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39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40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41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42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43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44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45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46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47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48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49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50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51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52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53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54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55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56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57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58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59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0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61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2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63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4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5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66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7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68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69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70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71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72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73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74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75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76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77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78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79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80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81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82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83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84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85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86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87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88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89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90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1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92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3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4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5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6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9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39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39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0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0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0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0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0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1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1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1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1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1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1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1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1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1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1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2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2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2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2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2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2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2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2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2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2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3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3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3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3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3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3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3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3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3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3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4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4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4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4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4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4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4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4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4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4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5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5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5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5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5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5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5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5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5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5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6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6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6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6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6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6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6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6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6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6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7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7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7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7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7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7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7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7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7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7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8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8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8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8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8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8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8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8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8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8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9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9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9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49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49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0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0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0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0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0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0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0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0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0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0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1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1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1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1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1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2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2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2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2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2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2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2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2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2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2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3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3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3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3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3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3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3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3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3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3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4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4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4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4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4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4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4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4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4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4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5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5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5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5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5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6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6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6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6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6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6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6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6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6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6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7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7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7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7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7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7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7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7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7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7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8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8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8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8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8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9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9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9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9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9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9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9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9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59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59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0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0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0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0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0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0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0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0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0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0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1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1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1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1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1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2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2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2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2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2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2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2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2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2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2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3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3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3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3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3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4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4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4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4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4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4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4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4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4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4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5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5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5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5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5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5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5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5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5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5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6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6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6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6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6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6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6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6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6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6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7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7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7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7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7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7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7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7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7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7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8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8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8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8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8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8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8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8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8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8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9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9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9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9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9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9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9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9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69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69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0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0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0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0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0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0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0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0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0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0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1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1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1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1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1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1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1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1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1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1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2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2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2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2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2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3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3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3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3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3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3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3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3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3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3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4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4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4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4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4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5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5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5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5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5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5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5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5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5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5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6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6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6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6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6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6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6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6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6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6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7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7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7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7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7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7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7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7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7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7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8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8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8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8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8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9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9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9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9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9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9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9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9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79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79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0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0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0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0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0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0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0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0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0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0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1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1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1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1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1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2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2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2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2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2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2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2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2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2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2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3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3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3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3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3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3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3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3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3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3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4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4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4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4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4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5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5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5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5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5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5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5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5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5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5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6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6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6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6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6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7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7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7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7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7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7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7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7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7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7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8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8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8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8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8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8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8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8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8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8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9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9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9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9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9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9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9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9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89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89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0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0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0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0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0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0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0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0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0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0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1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1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1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1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1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1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1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1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1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1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2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2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2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2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2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2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2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2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2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2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3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3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3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3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3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3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3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3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3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3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4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4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4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4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4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4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4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4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4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4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5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5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5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5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5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6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6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6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6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6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6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6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6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6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6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7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7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7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7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7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8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8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8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8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8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8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8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8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8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8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9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9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9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9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9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9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9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9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199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199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0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0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0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0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0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0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0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0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0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0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1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1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1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1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1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2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2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2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2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2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2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2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2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2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2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3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3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3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3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3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3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3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3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3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3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4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4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4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4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4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5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5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5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5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5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5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5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5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5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5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6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6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6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6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6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6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6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6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6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6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7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7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7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7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7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8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8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8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8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8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58</xdr:row>
      <xdr:rowOff>0</xdr:rowOff>
    </xdr:from>
    <xdr:to>
      <xdr:col>10</xdr:col>
      <xdr:colOff>203200</xdr:colOff>
      <xdr:row>58</xdr:row>
      <xdr:rowOff>165100</xdr:rowOff>
    </xdr:to>
    <xdr:sp macro="" textlink="">
      <xdr:nvSpPr>
        <xdr:cNvPr id="208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58</xdr:row>
      <xdr:rowOff>0</xdr:rowOff>
    </xdr:from>
    <xdr:to>
      <xdr:col>10</xdr:col>
      <xdr:colOff>584200</xdr:colOff>
      <xdr:row>58</xdr:row>
      <xdr:rowOff>165100</xdr:rowOff>
    </xdr:to>
    <xdr:sp macro="" textlink="">
      <xdr:nvSpPr>
        <xdr:cNvPr id="208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7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8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9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0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91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2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93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4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95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96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7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8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99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0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01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2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03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4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05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6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07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08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09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10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1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12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3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14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5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16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7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18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19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0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21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2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23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4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25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6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27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28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29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30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1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32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3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34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5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36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7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38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39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0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41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2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43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4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45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6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47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48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49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50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1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52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3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54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5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56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7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58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59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0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61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2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63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4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65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6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67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68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69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0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71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2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73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4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5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76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7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78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79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80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1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82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3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84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5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86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7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8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89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0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91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2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93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4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95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6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97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198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199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00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1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02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3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04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5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06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7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08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09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1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1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1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1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1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1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21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23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4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5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26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7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28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29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30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1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32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3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34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5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36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7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38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39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0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41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2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43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4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45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46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7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48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49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0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51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2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53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4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55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6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57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58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59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0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1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62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3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64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5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66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7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68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69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70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1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72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3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74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5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7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7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7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8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8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8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8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8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8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0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2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2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0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0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0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1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1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1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1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1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1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0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1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2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23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4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25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6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27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8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29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0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1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2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3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34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5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36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7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38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39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0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41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2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43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4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45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6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47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48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49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0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51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2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53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4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55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6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57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8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59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0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61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2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63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4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65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6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67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8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69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0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71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2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73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4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75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6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77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8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79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80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1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82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3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84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5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86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7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88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9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0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91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2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93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4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95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6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97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8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99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00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1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02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3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04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5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06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7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8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09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10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1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12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3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14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5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16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7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18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9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0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1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2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23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4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25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6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27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8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29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30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1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32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3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34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5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36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7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38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9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0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41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2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3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44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5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46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7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48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49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50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1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52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3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54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5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56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7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8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59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0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61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2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63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4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65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6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67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8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69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0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71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2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73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4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75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6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77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8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9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80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1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82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3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84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5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86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7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88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9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0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91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2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93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94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5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96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7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98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9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0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01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2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03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4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05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6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07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8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9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0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11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2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13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4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15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6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17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8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19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20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1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22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3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4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25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6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27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8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29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0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31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2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33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4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35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6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37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8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39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40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1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42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3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44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5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46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7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48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9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0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51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2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3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54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5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56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7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58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9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60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1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2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3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4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65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6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67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8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69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70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1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72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3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74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5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76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7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78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9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0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81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2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83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4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85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6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87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8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89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90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1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92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3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94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5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96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7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98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9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0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01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2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03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4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05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6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07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8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09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10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1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12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3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14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5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16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7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18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9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0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21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2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23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4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25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6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27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8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29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0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31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2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33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4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35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6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37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8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39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40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1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42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3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44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5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46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7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48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9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50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1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2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3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54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5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56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7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58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59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60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1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62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3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64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5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66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7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68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9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0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71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2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73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74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5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76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7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78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9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0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81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2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83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4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85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6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87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8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9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0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91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2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93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4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95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6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97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8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99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00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1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02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3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04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5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06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7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08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9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10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1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12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3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14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5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16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7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18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9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0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21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2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23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4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5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26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7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28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9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0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31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2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33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4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35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6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37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8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39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4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4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4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4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4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51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53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4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5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56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7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58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59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60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1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62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3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64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5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66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7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68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9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520700</xdr:colOff>
      <xdr:row>58</xdr:row>
      <xdr:rowOff>0</xdr:rowOff>
    </xdr:from>
    <xdr:to>
      <xdr:col>10</xdr:col>
      <xdr:colOff>609600</xdr:colOff>
      <xdr:row>58</xdr:row>
      <xdr:rowOff>139700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520700</xdr:colOff>
      <xdr:row>58</xdr:row>
      <xdr:rowOff>0</xdr:rowOff>
    </xdr:from>
    <xdr:to>
      <xdr:col>10</xdr:col>
      <xdr:colOff>609600</xdr:colOff>
      <xdr:row>58</xdr:row>
      <xdr:rowOff>139700</xdr:rowOff>
    </xdr:to>
    <xdr:sp macro="" textlink="">
      <xdr:nvSpPr>
        <xdr:cNvPr id="2783" name="Text Box 1305"/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61" workbookViewId="0">
      <selection activeCell="A69" sqref="A69"/>
    </sheetView>
  </sheetViews>
  <sheetFormatPr defaultColWidth="9" defaultRowHeight="17.25"/>
  <cols>
    <col min="1" max="1" width="9.875" style="18" customWidth="1"/>
    <col min="2" max="2" width="11.125" style="18" customWidth="1"/>
    <col min="3" max="3" width="10.25" style="18" customWidth="1"/>
    <col min="4" max="4" width="40" style="18" customWidth="1"/>
    <col min="5" max="16384" width="9" style="18"/>
  </cols>
  <sheetData>
    <row r="1" spans="1:4">
      <c r="A1" s="1" t="s">
        <v>276</v>
      </c>
      <c r="B1" s="1" t="s">
        <v>277</v>
      </c>
      <c r="C1" s="1" t="s">
        <v>278</v>
      </c>
      <c r="D1" s="1" t="s">
        <v>279</v>
      </c>
    </row>
    <row r="2" spans="1:4">
      <c r="A2" s="2" t="s">
        <v>280</v>
      </c>
      <c r="B2" s="2"/>
      <c r="C2" s="166" t="s">
        <v>281</v>
      </c>
      <c r="D2" s="3"/>
    </row>
    <row r="3" spans="1:4">
      <c r="A3" s="2" t="s">
        <v>282</v>
      </c>
      <c r="B3" s="2"/>
      <c r="C3" s="166"/>
      <c r="D3" s="3"/>
    </row>
    <row r="4" spans="1:4">
      <c r="A4" s="2" t="s">
        <v>283</v>
      </c>
      <c r="B4" s="2" t="s">
        <v>284</v>
      </c>
      <c r="C4" s="166"/>
      <c r="D4" s="3"/>
    </row>
    <row r="5" spans="1:4">
      <c r="A5" s="4" t="s">
        <v>285</v>
      </c>
      <c r="B5" s="4"/>
      <c r="C5" s="168" t="s">
        <v>281</v>
      </c>
      <c r="D5" s="5"/>
    </row>
    <row r="6" spans="1:4">
      <c r="A6" s="4" t="s">
        <v>286</v>
      </c>
      <c r="B6" s="4"/>
      <c r="C6" s="168"/>
      <c r="D6" s="5"/>
    </row>
    <row r="7" spans="1:4">
      <c r="A7" s="4" t="s">
        <v>287</v>
      </c>
      <c r="B7" s="4" t="s">
        <v>288</v>
      </c>
      <c r="C7" s="168"/>
      <c r="D7" s="5"/>
    </row>
    <row r="8" spans="1:4" ht="16.5" customHeight="1">
      <c r="A8" s="2" t="s">
        <v>289</v>
      </c>
      <c r="B8" s="2"/>
      <c r="C8" s="166" t="s">
        <v>281</v>
      </c>
      <c r="D8" s="3"/>
    </row>
    <row r="9" spans="1:4">
      <c r="A9" s="2" t="s">
        <v>290</v>
      </c>
      <c r="B9" s="2"/>
      <c r="C9" s="166"/>
      <c r="D9" s="3"/>
    </row>
    <row r="10" spans="1:4">
      <c r="A10" s="2" t="s">
        <v>291</v>
      </c>
      <c r="B10" s="2" t="s">
        <v>292</v>
      </c>
      <c r="C10" s="166"/>
      <c r="D10" s="3"/>
    </row>
    <row r="11" spans="1:4">
      <c r="A11" s="4" t="s">
        <v>207</v>
      </c>
      <c r="B11" s="4"/>
      <c r="C11" s="168" t="s">
        <v>281</v>
      </c>
      <c r="D11" s="5"/>
    </row>
    <row r="12" spans="1:4">
      <c r="A12" s="4" t="s">
        <v>156</v>
      </c>
      <c r="B12" s="4"/>
      <c r="C12" s="168"/>
      <c r="D12" s="5"/>
    </row>
    <row r="13" spans="1:4">
      <c r="A13" s="2" t="s">
        <v>293</v>
      </c>
      <c r="B13" s="2"/>
      <c r="C13" s="166" t="s">
        <v>281</v>
      </c>
      <c r="D13" s="3"/>
    </row>
    <row r="14" spans="1:4">
      <c r="A14" s="2" t="s">
        <v>294</v>
      </c>
      <c r="B14" s="2"/>
      <c r="C14" s="166"/>
      <c r="D14" s="3"/>
    </row>
    <row r="15" spans="1:4">
      <c r="A15" s="2" t="s">
        <v>295</v>
      </c>
      <c r="B15" s="2" t="s">
        <v>292</v>
      </c>
      <c r="C15" s="166"/>
      <c r="D15" s="3"/>
    </row>
    <row r="16" spans="1:4">
      <c r="A16" s="4" t="s">
        <v>296</v>
      </c>
      <c r="B16" s="4"/>
      <c r="C16" s="168" t="s">
        <v>281</v>
      </c>
      <c r="D16" s="5"/>
    </row>
    <row r="17" spans="1:4">
      <c r="A17" s="4" t="s">
        <v>297</v>
      </c>
      <c r="B17" s="4"/>
      <c r="C17" s="168"/>
      <c r="D17" s="5"/>
    </row>
    <row r="18" spans="1:4">
      <c r="A18" s="4" t="s">
        <v>298</v>
      </c>
      <c r="B18" s="4" t="s">
        <v>288</v>
      </c>
      <c r="C18" s="168"/>
      <c r="D18" s="5"/>
    </row>
    <row r="19" spans="1:4">
      <c r="A19" s="2" t="s">
        <v>299</v>
      </c>
      <c r="B19" s="2"/>
      <c r="C19" s="166" t="s">
        <v>281</v>
      </c>
      <c r="D19" s="3"/>
    </row>
    <row r="20" spans="1:4">
      <c r="A20" s="2" t="s">
        <v>300</v>
      </c>
      <c r="B20" s="2"/>
      <c r="C20" s="166"/>
      <c r="D20" s="3"/>
    </row>
    <row r="21" spans="1:4">
      <c r="A21" s="4" t="s">
        <v>301</v>
      </c>
      <c r="B21" s="4"/>
      <c r="C21" s="168" t="s">
        <v>281</v>
      </c>
      <c r="D21" s="5"/>
    </row>
    <row r="22" spans="1:4">
      <c r="A22" s="4" t="s">
        <v>302</v>
      </c>
      <c r="B22" s="4"/>
      <c r="C22" s="168"/>
      <c r="D22" s="5"/>
    </row>
    <row r="23" spans="1:4">
      <c r="A23" s="6" t="s">
        <v>210</v>
      </c>
      <c r="B23" s="6"/>
      <c r="C23" s="169" t="s">
        <v>281</v>
      </c>
      <c r="D23" s="3"/>
    </row>
    <row r="24" spans="1:4">
      <c r="A24" s="7" t="s">
        <v>303</v>
      </c>
      <c r="B24" s="6"/>
      <c r="C24" s="169"/>
      <c r="D24" s="8" t="s">
        <v>304</v>
      </c>
    </row>
    <row r="25" spans="1:4">
      <c r="A25" s="4" t="s">
        <v>305</v>
      </c>
      <c r="B25" s="4"/>
      <c r="C25" s="168" t="s">
        <v>281</v>
      </c>
      <c r="D25" s="5"/>
    </row>
    <row r="26" spans="1:4">
      <c r="A26" s="4" t="s">
        <v>306</v>
      </c>
      <c r="B26" s="4"/>
      <c r="C26" s="168"/>
      <c r="D26" s="5"/>
    </row>
    <row r="27" spans="1:4">
      <c r="A27" s="2" t="s">
        <v>307</v>
      </c>
      <c r="B27" s="2"/>
      <c r="C27" s="166" t="s">
        <v>281</v>
      </c>
      <c r="D27" s="3"/>
    </row>
    <row r="28" spans="1:4">
      <c r="A28" s="2" t="s">
        <v>308</v>
      </c>
      <c r="B28" s="2"/>
      <c r="C28" s="166"/>
      <c r="D28" s="3"/>
    </row>
    <row r="29" spans="1:4">
      <c r="A29" s="9" t="s">
        <v>309</v>
      </c>
      <c r="B29" s="9"/>
      <c r="C29" s="168" t="s">
        <v>281</v>
      </c>
      <c r="D29" s="5"/>
    </row>
    <row r="30" spans="1:4">
      <c r="A30" s="4" t="s">
        <v>310</v>
      </c>
      <c r="B30" s="4"/>
      <c r="C30" s="168"/>
      <c r="D30" s="5"/>
    </row>
    <row r="31" spans="1:4">
      <c r="A31" s="2" t="s">
        <v>311</v>
      </c>
      <c r="B31" s="2"/>
      <c r="C31" s="166" t="s">
        <v>281</v>
      </c>
      <c r="D31" s="3"/>
    </row>
    <row r="32" spans="1:4">
      <c r="A32" s="2" t="s">
        <v>312</v>
      </c>
      <c r="B32" s="2"/>
      <c r="C32" s="166"/>
      <c r="D32" s="3"/>
    </row>
    <row r="33" spans="1:4">
      <c r="A33" s="4" t="s">
        <v>313</v>
      </c>
      <c r="B33" s="4"/>
      <c r="C33" s="168" t="s">
        <v>281</v>
      </c>
      <c r="D33" s="5"/>
    </row>
    <row r="34" spans="1:4">
      <c r="A34" s="4" t="s">
        <v>314</v>
      </c>
      <c r="B34" s="4"/>
      <c r="C34" s="168"/>
      <c r="D34" s="5"/>
    </row>
    <row r="35" spans="1:4">
      <c r="A35" s="10" t="s">
        <v>315</v>
      </c>
      <c r="B35" s="10"/>
      <c r="C35" s="170" t="s">
        <v>281</v>
      </c>
      <c r="D35" s="172" t="s">
        <v>343</v>
      </c>
    </row>
    <row r="36" spans="1:4" ht="46.5" customHeight="1">
      <c r="A36" s="11" t="s">
        <v>316</v>
      </c>
      <c r="B36" s="10"/>
      <c r="C36" s="170"/>
      <c r="D36" s="172"/>
    </row>
    <row r="37" spans="1:4" ht="9" customHeight="1">
      <c r="A37" s="12"/>
      <c r="B37" s="12"/>
      <c r="C37" s="13"/>
      <c r="D37" s="13"/>
    </row>
    <row r="38" spans="1:4">
      <c r="A38" s="2" t="s">
        <v>317</v>
      </c>
      <c r="B38" s="2"/>
      <c r="C38" s="166" t="s">
        <v>318</v>
      </c>
      <c r="D38" s="3"/>
    </row>
    <row r="39" spans="1:4">
      <c r="A39" s="2" t="s">
        <v>319</v>
      </c>
      <c r="B39" s="2"/>
      <c r="C39" s="166"/>
      <c r="D39" s="3"/>
    </row>
    <row r="40" spans="1:4">
      <c r="A40" s="4" t="s">
        <v>320</v>
      </c>
      <c r="B40" s="4"/>
      <c r="C40" s="4" t="s">
        <v>318</v>
      </c>
      <c r="D40" s="5"/>
    </row>
    <row r="41" spans="1:4">
      <c r="A41" s="2" t="s">
        <v>204</v>
      </c>
      <c r="B41" s="2"/>
      <c r="C41" s="166" t="s">
        <v>318</v>
      </c>
      <c r="D41" s="3"/>
    </row>
    <row r="42" spans="1:4">
      <c r="A42" s="2" t="s">
        <v>205</v>
      </c>
      <c r="B42" s="2"/>
      <c r="C42" s="166"/>
      <c r="D42" s="3"/>
    </row>
    <row r="43" spans="1:4">
      <c r="A43" s="2" t="s">
        <v>206</v>
      </c>
      <c r="B43" s="2" t="s">
        <v>288</v>
      </c>
      <c r="C43" s="166"/>
      <c r="D43" s="3"/>
    </row>
    <row r="44" spans="1:4">
      <c r="A44" s="4" t="s">
        <v>321</v>
      </c>
      <c r="B44" s="4"/>
      <c r="C44" s="168" t="s">
        <v>318</v>
      </c>
      <c r="D44" s="5"/>
    </row>
    <row r="45" spans="1:4">
      <c r="A45" s="4" t="s">
        <v>322</v>
      </c>
      <c r="B45" s="4"/>
      <c r="C45" s="168"/>
      <c r="D45" s="5"/>
    </row>
    <row r="46" spans="1:4">
      <c r="A46" s="2" t="s">
        <v>323</v>
      </c>
      <c r="B46" s="2"/>
      <c r="C46" s="167" t="s">
        <v>318</v>
      </c>
      <c r="D46" s="167" t="s">
        <v>324</v>
      </c>
    </row>
    <row r="47" spans="1:4">
      <c r="A47" s="2" t="s">
        <v>325</v>
      </c>
      <c r="B47" s="2"/>
      <c r="C47" s="167"/>
      <c r="D47" s="167"/>
    </row>
    <row r="48" spans="1:4">
      <c r="A48" s="4" t="s">
        <v>326</v>
      </c>
      <c r="B48" s="4"/>
      <c r="C48" s="168" t="s">
        <v>318</v>
      </c>
      <c r="D48" s="5"/>
    </row>
    <row r="49" spans="1:6">
      <c r="A49" s="4" t="s">
        <v>327</v>
      </c>
      <c r="B49" s="4"/>
      <c r="C49" s="168"/>
      <c r="D49" s="5"/>
    </row>
    <row r="50" spans="1:6">
      <c r="A50" s="2" t="s">
        <v>328</v>
      </c>
      <c r="B50" s="2"/>
      <c r="C50" s="2" t="s">
        <v>318</v>
      </c>
      <c r="D50" s="3"/>
    </row>
    <row r="51" spans="1:6">
      <c r="A51" s="4" t="s">
        <v>329</v>
      </c>
      <c r="B51" s="4"/>
      <c r="C51" s="4" t="s">
        <v>318</v>
      </c>
      <c r="D51" s="5"/>
    </row>
    <row r="52" spans="1:6">
      <c r="A52" s="2" t="s">
        <v>330</v>
      </c>
      <c r="B52" s="2"/>
      <c r="C52" s="2" t="s">
        <v>318</v>
      </c>
      <c r="D52" s="3"/>
    </row>
    <row r="53" spans="1:6">
      <c r="A53" s="10" t="s">
        <v>209</v>
      </c>
      <c r="B53" s="10"/>
      <c r="C53" s="170" t="s">
        <v>318</v>
      </c>
      <c r="D53" s="172" t="s">
        <v>344</v>
      </c>
      <c r="F53" s="23"/>
    </row>
    <row r="54" spans="1:6">
      <c r="A54" s="10" t="s">
        <v>331</v>
      </c>
      <c r="B54" s="10"/>
      <c r="C54" s="170"/>
      <c r="D54" s="172"/>
    </row>
    <row r="55" spans="1:6">
      <c r="A55" s="14"/>
      <c r="B55" s="14"/>
      <c r="C55" s="15"/>
      <c r="D55" s="16"/>
    </row>
    <row r="56" spans="1:6" ht="18">
      <c r="A56" s="17" t="s">
        <v>332</v>
      </c>
      <c r="B56" s="17" t="s">
        <v>333</v>
      </c>
      <c r="C56" s="18" t="s">
        <v>334</v>
      </c>
    </row>
    <row r="57" spans="1:6" ht="18">
      <c r="A57" s="19"/>
      <c r="B57" s="19"/>
    </row>
    <row r="58" spans="1:6">
      <c r="A58" s="171" t="s">
        <v>335</v>
      </c>
      <c r="B58" s="171"/>
      <c r="C58" s="171"/>
    </row>
    <row r="59" spans="1:6">
      <c r="A59" s="2" t="s">
        <v>336</v>
      </c>
      <c r="B59" s="3"/>
      <c r="C59" s="20" t="s">
        <v>318</v>
      </c>
      <c r="D59" s="21" t="s">
        <v>337</v>
      </c>
    </row>
    <row r="60" spans="1:6">
      <c r="A60" s="2" t="s">
        <v>338</v>
      </c>
      <c r="B60" s="3"/>
      <c r="C60" s="2" t="s">
        <v>318</v>
      </c>
      <c r="D60" s="22" t="s">
        <v>339</v>
      </c>
    </row>
    <row r="61" spans="1:6">
      <c r="A61" s="2" t="s">
        <v>340</v>
      </c>
      <c r="B61" s="3"/>
      <c r="C61" s="3"/>
      <c r="D61" s="22" t="s">
        <v>341</v>
      </c>
      <c r="E61" s="18" t="s">
        <v>345</v>
      </c>
    </row>
    <row r="65" spans="1:1">
      <c r="A65" s="18" t="s">
        <v>346</v>
      </c>
    </row>
    <row r="66" spans="1:1">
      <c r="A66" s="18" t="s">
        <v>342</v>
      </c>
    </row>
    <row r="67" spans="1:1">
      <c r="A67" s="18" t="s">
        <v>366</v>
      </c>
    </row>
    <row r="68" spans="1:1">
      <c r="A68" s="18" t="s">
        <v>367</v>
      </c>
    </row>
  </sheetData>
  <mergeCells count="25">
    <mergeCell ref="C38:C39"/>
    <mergeCell ref="A58:C58"/>
    <mergeCell ref="D35:D36"/>
    <mergeCell ref="D46:D47"/>
    <mergeCell ref="C48:C49"/>
    <mergeCell ref="C53:C54"/>
    <mergeCell ref="D53:D54"/>
    <mergeCell ref="C41:C43"/>
    <mergeCell ref="C44:C45"/>
    <mergeCell ref="C27:C28"/>
    <mergeCell ref="C46:C47"/>
    <mergeCell ref="C25:C26"/>
    <mergeCell ref="C2:C4"/>
    <mergeCell ref="C5:C7"/>
    <mergeCell ref="C8:C10"/>
    <mergeCell ref="C11:C12"/>
    <mergeCell ref="C13:C15"/>
    <mergeCell ref="C16:C18"/>
    <mergeCell ref="C19:C20"/>
    <mergeCell ref="C21:C22"/>
    <mergeCell ref="C23:C24"/>
    <mergeCell ref="C29:C30"/>
    <mergeCell ref="C31:C32"/>
    <mergeCell ref="C33:C34"/>
    <mergeCell ref="C35:C36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view="pageBreakPreview" topLeftCell="A46" zoomScale="72" zoomScaleSheetLayoutView="72" workbookViewId="0">
      <selection activeCell="J57" sqref="J57"/>
    </sheetView>
  </sheetViews>
  <sheetFormatPr defaultColWidth="11" defaultRowHeight="14.25"/>
  <cols>
    <col min="1" max="1" width="11" style="155"/>
    <col min="2" max="2" width="11.125" style="155" customWidth="1"/>
    <col min="3" max="3" width="11.5" style="155" customWidth="1"/>
    <col min="4" max="4" width="35.25" style="155" customWidth="1"/>
    <col min="5" max="5" width="22" style="155" customWidth="1"/>
    <col min="6" max="6" width="12.25" style="155" customWidth="1"/>
    <col min="7" max="7" width="14.75" style="155" customWidth="1"/>
    <col min="8" max="9" width="11" style="155"/>
    <col min="10" max="10" width="19.875" style="155" customWidth="1"/>
    <col min="11" max="11" width="26.5" style="155" customWidth="1"/>
    <col min="12" max="13" width="11" style="155"/>
    <col min="14" max="14" width="17.25" style="155" customWidth="1"/>
    <col min="15" max="16384" width="11" style="155"/>
  </cols>
  <sheetData>
    <row r="1" spans="1:13" s="109" customFormat="1" ht="27.95" customHeight="1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s="109" customFormat="1" ht="27.95" customHeight="1">
      <c r="A2" s="110"/>
      <c r="B2" s="110" t="s">
        <v>75</v>
      </c>
      <c r="C2" s="218" t="s">
        <v>364</v>
      </c>
      <c r="D2" s="218"/>
      <c r="E2" s="110" t="s">
        <v>65</v>
      </c>
      <c r="F2" s="110" t="s">
        <v>7</v>
      </c>
      <c r="G2" s="111" t="s">
        <v>370</v>
      </c>
      <c r="H2" s="217" t="s">
        <v>60</v>
      </c>
      <c r="I2" s="217"/>
      <c r="J2" s="111" t="s">
        <v>228</v>
      </c>
      <c r="K2" s="112" t="s">
        <v>1</v>
      </c>
    </row>
    <row r="3" spans="1:13" s="109" customFormat="1" ht="27.95" customHeight="1">
      <c r="A3" s="113" t="s">
        <v>2</v>
      </c>
      <c r="B3" s="114" t="s">
        <v>3</v>
      </c>
      <c r="C3" s="115"/>
      <c r="D3" s="116"/>
      <c r="E3" s="117" t="s">
        <v>4</v>
      </c>
      <c r="F3" s="118" t="s">
        <v>5</v>
      </c>
      <c r="G3" s="118" t="s">
        <v>6</v>
      </c>
      <c r="H3" s="118" t="s">
        <v>7</v>
      </c>
      <c r="I3" s="118" t="s">
        <v>8</v>
      </c>
      <c r="J3" s="119" t="s">
        <v>9</v>
      </c>
      <c r="K3" s="118" t="s">
        <v>10</v>
      </c>
    </row>
    <row r="4" spans="1:13" s="109" customFormat="1" ht="33.75" customHeight="1">
      <c r="A4" s="181" t="s">
        <v>11</v>
      </c>
      <c r="B4" s="207" t="s">
        <v>12</v>
      </c>
      <c r="C4" s="208"/>
      <c r="D4" s="211" t="s">
        <v>37</v>
      </c>
      <c r="E4" s="212"/>
      <c r="F4" s="213">
        <v>4983</v>
      </c>
      <c r="G4" s="180" t="s">
        <v>16</v>
      </c>
      <c r="H4" s="180">
        <v>39</v>
      </c>
      <c r="I4" s="180">
        <v>1</v>
      </c>
      <c r="J4" s="213">
        <f>F4*H4*I4</f>
        <v>194337</v>
      </c>
      <c r="K4" s="215" t="s">
        <v>218</v>
      </c>
    </row>
    <row r="5" spans="1:13" s="109" customFormat="1" ht="27.95" customHeight="1">
      <c r="A5" s="181"/>
      <c r="B5" s="209"/>
      <c r="C5" s="210"/>
      <c r="D5" s="211" t="s">
        <v>35</v>
      </c>
      <c r="E5" s="212"/>
      <c r="F5" s="214"/>
      <c r="G5" s="182"/>
      <c r="H5" s="182"/>
      <c r="I5" s="182"/>
      <c r="J5" s="214"/>
      <c r="K5" s="216"/>
    </row>
    <row r="6" spans="1:13" s="109" customFormat="1" ht="35.25" customHeight="1">
      <c r="A6" s="181"/>
      <c r="B6" s="198" t="s">
        <v>14</v>
      </c>
      <c r="C6" s="200"/>
      <c r="D6" s="211" t="s">
        <v>36</v>
      </c>
      <c r="E6" s="212"/>
      <c r="F6" s="120">
        <v>1060</v>
      </c>
      <c r="G6" s="121" t="s">
        <v>16</v>
      </c>
      <c r="H6" s="121">
        <v>45</v>
      </c>
      <c r="I6" s="121">
        <v>1</v>
      </c>
      <c r="J6" s="120">
        <f t="shared" ref="J6:J12" si="0">F6*H6*I6</f>
        <v>47700</v>
      </c>
      <c r="K6" s="122" t="s">
        <v>88</v>
      </c>
    </row>
    <row r="7" spans="1:13" s="109" customFormat="1" ht="35.25" customHeight="1">
      <c r="A7" s="181"/>
      <c r="B7" s="198" t="s">
        <v>14</v>
      </c>
      <c r="C7" s="200"/>
      <c r="D7" s="211" t="s">
        <v>87</v>
      </c>
      <c r="E7" s="212"/>
      <c r="F7" s="120">
        <v>1400</v>
      </c>
      <c r="G7" s="121" t="s">
        <v>16</v>
      </c>
      <c r="H7" s="121">
        <v>5</v>
      </c>
      <c r="I7" s="121">
        <v>1</v>
      </c>
      <c r="J7" s="120">
        <f t="shared" si="0"/>
        <v>7000</v>
      </c>
      <c r="K7" s="122" t="s">
        <v>101</v>
      </c>
    </row>
    <row r="8" spans="1:13" s="109" customFormat="1" ht="35.25" customHeight="1">
      <c r="A8" s="181"/>
      <c r="B8" s="198" t="s">
        <v>14</v>
      </c>
      <c r="C8" s="200"/>
      <c r="D8" s="211" t="s">
        <v>36</v>
      </c>
      <c r="E8" s="212"/>
      <c r="F8" s="120">
        <v>1850</v>
      </c>
      <c r="G8" s="121" t="s">
        <v>16</v>
      </c>
      <c r="H8" s="121">
        <v>1</v>
      </c>
      <c r="I8" s="121">
        <v>1</v>
      </c>
      <c r="J8" s="120">
        <f>F8*H8*I8</f>
        <v>1850</v>
      </c>
      <c r="K8" s="122" t="s">
        <v>229</v>
      </c>
    </row>
    <row r="9" spans="1:13" s="109" customFormat="1" ht="66.75" customHeight="1">
      <c r="A9" s="181"/>
      <c r="B9" s="198" t="s">
        <v>85</v>
      </c>
      <c r="C9" s="200"/>
      <c r="D9" s="219" t="s">
        <v>81</v>
      </c>
      <c r="E9" s="220"/>
      <c r="F9" s="120">
        <v>4589</v>
      </c>
      <c r="G9" s="121" t="s">
        <v>16</v>
      </c>
      <c r="H9" s="121">
        <v>2</v>
      </c>
      <c r="I9" s="121">
        <v>1</v>
      </c>
      <c r="J9" s="120">
        <f>F9*H9*I9</f>
        <v>9178</v>
      </c>
      <c r="K9" s="122" t="s">
        <v>82</v>
      </c>
    </row>
    <row r="10" spans="1:13" s="109" customFormat="1" ht="66.75" customHeight="1">
      <c r="A10" s="181"/>
      <c r="B10" s="198" t="s">
        <v>85</v>
      </c>
      <c r="C10" s="200"/>
      <c r="D10" s="219" t="s">
        <v>83</v>
      </c>
      <c r="E10" s="220"/>
      <c r="F10" s="120">
        <v>3377</v>
      </c>
      <c r="G10" s="121" t="s">
        <v>16</v>
      </c>
      <c r="H10" s="121">
        <v>1</v>
      </c>
      <c r="I10" s="121">
        <v>1</v>
      </c>
      <c r="J10" s="120">
        <f>F10*H10*I10</f>
        <v>3377</v>
      </c>
      <c r="K10" s="122" t="s">
        <v>86</v>
      </c>
    </row>
    <row r="11" spans="1:13" s="109" customFormat="1" ht="54" customHeight="1">
      <c r="A11" s="181"/>
      <c r="B11" s="198" t="s">
        <v>85</v>
      </c>
      <c r="C11" s="200"/>
      <c r="D11" s="219" t="s">
        <v>84</v>
      </c>
      <c r="E11" s="220"/>
      <c r="F11" s="120">
        <v>9055</v>
      </c>
      <c r="G11" s="121" t="s">
        <v>16</v>
      </c>
      <c r="H11" s="121">
        <v>1</v>
      </c>
      <c r="I11" s="121">
        <v>1</v>
      </c>
      <c r="J11" s="120">
        <f t="shared" si="0"/>
        <v>9055</v>
      </c>
      <c r="K11" s="122" t="s">
        <v>196</v>
      </c>
    </row>
    <row r="12" spans="1:13" s="109" customFormat="1" ht="47.25" customHeight="1">
      <c r="A12" s="181"/>
      <c r="B12" s="198" t="s">
        <v>102</v>
      </c>
      <c r="C12" s="200"/>
      <c r="D12" s="219" t="s">
        <v>234</v>
      </c>
      <c r="E12" s="220"/>
      <c r="F12" s="120">
        <v>3482</v>
      </c>
      <c r="G12" s="121" t="s">
        <v>16</v>
      </c>
      <c r="H12" s="121">
        <v>1</v>
      </c>
      <c r="I12" s="121">
        <v>1</v>
      </c>
      <c r="J12" s="120">
        <f t="shared" si="0"/>
        <v>3482</v>
      </c>
      <c r="K12" s="122" t="s">
        <v>232</v>
      </c>
    </row>
    <row r="13" spans="1:13" s="109" customFormat="1" ht="27.95" customHeight="1">
      <c r="A13" s="182"/>
      <c r="B13" s="221" t="s">
        <v>15</v>
      </c>
      <c r="C13" s="221"/>
      <c r="D13" s="221"/>
      <c r="E13" s="221"/>
      <c r="F13" s="221"/>
      <c r="G13" s="221"/>
      <c r="H13" s="221"/>
      <c r="I13" s="221"/>
      <c r="J13" s="123">
        <f>SUM(J4:J12)</f>
        <v>275979</v>
      </c>
      <c r="K13" s="124"/>
    </row>
    <row r="14" spans="1:13" s="109" customFormat="1" ht="33" customHeight="1">
      <c r="A14" s="125"/>
      <c r="B14" s="180" t="s">
        <v>230</v>
      </c>
      <c r="C14" s="126" t="s">
        <v>31</v>
      </c>
      <c r="D14" s="127" t="s">
        <v>214</v>
      </c>
      <c r="E14" s="128">
        <v>385</v>
      </c>
      <c r="F14" s="120">
        <v>2040</v>
      </c>
      <c r="G14" s="129" t="s">
        <v>62</v>
      </c>
      <c r="H14" s="121">
        <v>25</v>
      </c>
      <c r="I14" s="130">
        <v>3</v>
      </c>
      <c r="J14" s="131">
        <f t="shared" ref="J14:J17" si="1">F14*H14*I14</f>
        <v>153000</v>
      </c>
      <c r="K14" s="132" t="s">
        <v>103</v>
      </c>
    </row>
    <row r="15" spans="1:13" s="109" customFormat="1" ht="33" customHeight="1">
      <c r="A15" s="125"/>
      <c r="B15" s="181"/>
      <c r="C15" s="126" t="s">
        <v>32</v>
      </c>
      <c r="D15" s="127" t="s">
        <v>215</v>
      </c>
      <c r="E15" s="128">
        <v>330</v>
      </c>
      <c r="F15" s="120">
        <f t="shared" ref="F15:F17" si="2">E15*5.3</f>
        <v>1749</v>
      </c>
      <c r="G15" s="129" t="s">
        <v>62</v>
      </c>
      <c r="H15" s="121">
        <v>26</v>
      </c>
      <c r="I15" s="130">
        <v>3</v>
      </c>
      <c r="J15" s="131">
        <f t="shared" si="1"/>
        <v>136422</v>
      </c>
      <c r="K15" s="132" t="s">
        <v>212</v>
      </c>
      <c r="L15" s="133" t="s">
        <v>374</v>
      </c>
      <c r="M15" s="133"/>
    </row>
    <row r="16" spans="1:13" s="109" customFormat="1" ht="33.75" customHeight="1">
      <c r="A16" s="125"/>
      <c r="B16" s="181"/>
      <c r="C16" s="126" t="s">
        <v>32</v>
      </c>
      <c r="D16" s="127" t="s">
        <v>216</v>
      </c>
      <c r="E16" s="128">
        <v>330</v>
      </c>
      <c r="F16" s="134">
        <f>E16*5.3</f>
        <v>1749</v>
      </c>
      <c r="G16" s="135" t="s">
        <v>62</v>
      </c>
      <c r="H16" s="130">
        <v>1</v>
      </c>
      <c r="I16" s="130">
        <v>2</v>
      </c>
      <c r="J16" s="136">
        <f t="shared" si="1"/>
        <v>3498</v>
      </c>
      <c r="K16" s="132" t="s">
        <v>213</v>
      </c>
      <c r="L16" s="133"/>
      <c r="M16" s="133"/>
    </row>
    <row r="17" spans="1:13" s="109" customFormat="1" ht="32.25" customHeight="1">
      <c r="A17" s="181" t="s">
        <v>17</v>
      </c>
      <c r="B17" s="182"/>
      <c r="C17" s="126" t="s">
        <v>30</v>
      </c>
      <c r="D17" s="127" t="s">
        <v>217</v>
      </c>
      <c r="E17" s="128">
        <v>330</v>
      </c>
      <c r="F17" s="120">
        <f t="shared" si="2"/>
        <v>1749</v>
      </c>
      <c r="G17" s="129" t="s">
        <v>62</v>
      </c>
      <c r="H17" s="121">
        <v>25</v>
      </c>
      <c r="I17" s="130">
        <v>3</v>
      </c>
      <c r="J17" s="131">
        <f t="shared" si="1"/>
        <v>131175</v>
      </c>
      <c r="K17" s="132" t="s">
        <v>104</v>
      </c>
      <c r="L17" s="133" t="s">
        <v>407</v>
      </c>
      <c r="M17" s="133"/>
    </row>
    <row r="18" spans="1:13" s="109" customFormat="1" ht="27.95" customHeight="1">
      <c r="A18" s="182"/>
      <c r="B18" s="221" t="s">
        <v>15</v>
      </c>
      <c r="C18" s="221"/>
      <c r="D18" s="221"/>
      <c r="E18" s="221"/>
      <c r="F18" s="221"/>
      <c r="G18" s="221"/>
      <c r="H18" s="221"/>
      <c r="I18" s="221"/>
      <c r="J18" s="137">
        <f>SUM(J14:J17)</f>
        <v>424095</v>
      </c>
      <c r="K18" s="138"/>
    </row>
    <row r="19" spans="1:13" s="109" customFormat="1" ht="27.95" customHeight="1">
      <c r="A19" s="180" t="s">
        <v>17</v>
      </c>
      <c r="B19" s="190" t="s">
        <v>230</v>
      </c>
      <c r="C19" s="135" t="s">
        <v>93</v>
      </c>
      <c r="D19" s="139" t="s">
        <v>95</v>
      </c>
      <c r="E19" s="128">
        <v>13</v>
      </c>
      <c r="F19" s="140">
        <v>69</v>
      </c>
      <c r="G19" s="129" t="s">
        <v>96</v>
      </c>
      <c r="H19" s="141">
        <v>5</v>
      </c>
      <c r="I19" s="135">
        <v>3</v>
      </c>
      <c r="J19" s="140">
        <f t="shared" ref="J19:J21" si="3">F19*H19*I19</f>
        <v>1035</v>
      </c>
      <c r="K19" s="142" t="s">
        <v>100</v>
      </c>
    </row>
    <row r="20" spans="1:13" s="109" customFormat="1" ht="27.95" customHeight="1">
      <c r="A20" s="181"/>
      <c r="B20" s="190"/>
      <c r="C20" s="135" t="s">
        <v>97</v>
      </c>
      <c r="D20" s="139" t="s">
        <v>94</v>
      </c>
      <c r="E20" s="128">
        <v>20</v>
      </c>
      <c r="F20" s="140">
        <f t="shared" ref="F20:F21" si="4">E20*5.3</f>
        <v>106</v>
      </c>
      <c r="G20" s="129" t="s">
        <v>98</v>
      </c>
      <c r="H20" s="141">
        <v>5</v>
      </c>
      <c r="I20" s="135">
        <v>3</v>
      </c>
      <c r="J20" s="140">
        <f t="shared" si="3"/>
        <v>1590</v>
      </c>
      <c r="K20" s="142" t="s">
        <v>100</v>
      </c>
    </row>
    <row r="21" spans="1:13" s="109" customFormat="1" ht="27.95" customHeight="1">
      <c r="A21" s="181"/>
      <c r="B21" s="190"/>
      <c r="C21" s="135" t="s">
        <v>30</v>
      </c>
      <c r="D21" s="139" t="s">
        <v>99</v>
      </c>
      <c r="E21" s="128">
        <v>20</v>
      </c>
      <c r="F21" s="140">
        <f t="shared" si="4"/>
        <v>106</v>
      </c>
      <c r="G21" s="129" t="s">
        <v>96</v>
      </c>
      <c r="H21" s="141">
        <v>5</v>
      </c>
      <c r="I21" s="135">
        <v>3</v>
      </c>
      <c r="J21" s="140">
        <f t="shared" si="3"/>
        <v>1590</v>
      </c>
      <c r="K21" s="142" t="s">
        <v>100</v>
      </c>
    </row>
    <row r="22" spans="1:13" s="109" customFormat="1" ht="27.95" customHeight="1">
      <c r="A22" s="182"/>
      <c r="B22" s="221" t="s">
        <v>15</v>
      </c>
      <c r="C22" s="221"/>
      <c r="D22" s="221"/>
      <c r="E22" s="221"/>
      <c r="F22" s="221"/>
      <c r="G22" s="221"/>
      <c r="H22" s="221"/>
      <c r="I22" s="221"/>
      <c r="J22" s="137">
        <f>SUM(J19:J21)</f>
        <v>4215</v>
      </c>
      <c r="K22" s="138"/>
    </row>
    <row r="23" spans="1:13" s="109" customFormat="1" ht="27.95" customHeight="1">
      <c r="A23" s="222" t="s">
        <v>18</v>
      </c>
      <c r="B23" s="224" t="s">
        <v>18</v>
      </c>
      <c r="C23" s="225"/>
      <c r="D23" s="143" t="s">
        <v>38</v>
      </c>
      <c r="E23" s="144">
        <v>30</v>
      </c>
      <c r="F23" s="145">
        <f>E23*5.3</f>
        <v>159</v>
      </c>
      <c r="G23" s="141" t="s">
        <v>19</v>
      </c>
      <c r="H23" s="141">
        <v>47</v>
      </c>
      <c r="I23" s="141">
        <v>16</v>
      </c>
      <c r="J23" s="146">
        <f>F23*H23*I23</f>
        <v>119568</v>
      </c>
      <c r="K23" s="143" t="s">
        <v>365</v>
      </c>
    </row>
    <row r="24" spans="1:13" s="109" customFormat="1" ht="27.95" customHeight="1">
      <c r="A24" s="223"/>
      <c r="B24" s="192" t="s">
        <v>20</v>
      </c>
      <c r="C24" s="192"/>
      <c r="D24" s="192"/>
      <c r="E24" s="192"/>
      <c r="F24" s="192"/>
      <c r="G24" s="192"/>
      <c r="H24" s="192"/>
      <c r="I24" s="192"/>
      <c r="J24" s="147">
        <f>SUM(J23:J23)</f>
        <v>119568</v>
      </c>
      <c r="K24" s="148"/>
    </row>
    <row r="25" spans="1:13" s="109" customFormat="1" ht="27.95" customHeight="1">
      <c r="A25" s="196" t="s">
        <v>21</v>
      </c>
      <c r="B25" s="190" t="s">
        <v>231</v>
      </c>
      <c r="C25" s="149">
        <v>43078</v>
      </c>
      <c r="D25" s="122" t="s">
        <v>41</v>
      </c>
      <c r="E25" s="144">
        <v>600</v>
      </c>
      <c r="F25" s="145">
        <f>E25*5.3</f>
        <v>3180</v>
      </c>
      <c r="G25" s="141" t="s">
        <v>22</v>
      </c>
      <c r="H25" s="141">
        <v>2</v>
      </c>
      <c r="I25" s="141">
        <v>1</v>
      </c>
      <c r="J25" s="146">
        <f>F25*I25*H25</f>
        <v>6360</v>
      </c>
      <c r="K25" s="143" t="s">
        <v>23</v>
      </c>
    </row>
    <row r="26" spans="1:13" s="109" customFormat="1" ht="27.95" customHeight="1">
      <c r="A26" s="196"/>
      <c r="B26" s="190"/>
      <c r="C26" s="149">
        <v>43079</v>
      </c>
      <c r="D26" s="122" t="s">
        <v>42</v>
      </c>
      <c r="E26" s="144">
        <v>750</v>
      </c>
      <c r="F26" s="145">
        <f t="shared" ref="F26:F35" si="5">E26*5.3</f>
        <v>3975</v>
      </c>
      <c r="G26" s="141" t="s">
        <v>22</v>
      </c>
      <c r="H26" s="141">
        <v>2</v>
      </c>
      <c r="I26" s="141">
        <v>1</v>
      </c>
      <c r="J26" s="146">
        <f t="shared" ref="J26:J35" si="6">F26*I26*H26</f>
        <v>7950</v>
      </c>
      <c r="K26" s="143"/>
    </row>
    <row r="27" spans="1:13" s="109" customFormat="1" ht="27.95" customHeight="1">
      <c r="A27" s="196"/>
      <c r="B27" s="190"/>
      <c r="C27" s="149">
        <v>43080</v>
      </c>
      <c r="D27" s="122" t="s">
        <v>43</v>
      </c>
      <c r="E27" s="144">
        <v>890</v>
      </c>
      <c r="F27" s="145">
        <f t="shared" si="5"/>
        <v>4717</v>
      </c>
      <c r="G27" s="141" t="s">
        <v>22</v>
      </c>
      <c r="H27" s="141">
        <v>2</v>
      </c>
      <c r="I27" s="141">
        <v>1</v>
      </c>
      <c r="J27" s="146">
        <f t="shared" si="6"/>
        <v>9434</v>
      </c>
      <c r="K27" s="143"/>
    </row>
    <row r="28" spans="1:13" s="109" customFormat="1" ht="27.95" customHeight="1">
      <c r="A28" s="196"/>
      <c r="B28" s="190"/>
      <c r="C28" s="149">
        <v>43081</v>
      </c>
      <c r="D28" s="122" t="s">
        <v>44</v>
      </c>
      <c r="E28" s="193">
        <v>3918</v>
      </c>
      <c r="F28" s="193">
        <f t="shared" si="5"/>
        <v>20765.399999999998</v>
      </c>
      <c r="G28" s="180" t="s">
        <v>22</v>
      </c>
      <c r="H28" s="180">
        <v>2</v>
      </c>
      <c r="I28" s="180">
        <v>1</v>
      </c>
      <c r="J28" s="201">
        <f>F28*I28*H28</f>
        <v>41530.799999999996</v>
      </c>
      <c r="K28" s="143"/>
    </row>
    <row r="29" spans="1:13" s="109" customFormat="1" ht="27.95" customHeight="1">
      <c r="A29" s="196"/>
      <c r="B29" s="190"/>
      <c r="C29" s="149">
        <v>43082</v>
      </c>
      <c r="D29" s="122" t="s">
        <v>45</v>
      </c>
      <c r="E29" s="194"/>
      <c r="F29" s="194"/>
      <c r="G29" s="181"/>
      <c r="H29" s="181"/>
      <c r="I29" s="181"/>
      <c r="J29" s="202"/>
      <c r="K29" s="143"/>
    </row>
    <row r="30" spans="1:13" s="109" customFormat="1" ht="27.95" customHeight="1">
      <c r="A30" s="196"/>
      <c r="B30" s="190"/>
      <c r="C30" s="149">
        <v>43083</v>
      </c>
      <c r="D30" s="122" t="s">
        <v>45</v>
      </c>
      <c r="E30" s="194"/>
      <c r="F30" s="194"/>
      <c r="G30" s="181"/>
      <c r="H30" s="181"/>
      <c r="I30" s="181"/>
      <c r="J30" s="202"/>
      <c r="K30" s="143"/>
    </row>
    <row r="31" spans="1:13" s="109" customFormat="1" ht="27.95" customHeight="1">
      <c r="A31" s="196"/>
      <c r="B31" s="190"/>
      <c r="C31" s="149">
        <v>43084</v>
      </c>
      <c r="D31" s="122" t="s">
        <v>46</v>
      </c>
      <c r="E31" s="195"/>
      <c r="F31" s="195"/>
      <c r="G31" s="182"/>
      <c r="H31" s="182"/>
      <c r="I31" s="182"/>
      <c r="J31" s="203"/>
      <c r="K31" s="143"/>
    </row>
    <row r="32" spans="1:13" s="109" customFormat="1" ht="27.95" customHeight="1">
      <c r="A32" s="196"/>
      <c r="B32" s="190"/>
      <c r="C32" s="149">
        <v>43084</v>
      </c>
      <c r="D32" s="122" t="s">
        <v>47</v>
      </c>
      <c r="E32" s="144">
        <v>600</v>
      </c>
      <c r="F32" s="145">
        <f t="shared" si="5"/>
        <v>3180</v>
      </c>
      <c r="G32" s="141" t="s">
        <v>22</v>
      </c>
      <c r="H32" s="141">
        <v>2</v>
      </c>
      <c r="I32" s="141">
        <v>1</v>
      </c>
      <c r="J32" s="146">
        <f t="shared" si="6"/>
        <v>6360</v>
      </c>
      <c r="K32" s="143" t="s">
        <v>421</v>
      </c>
    </row>
    <row r="33" spans="1:11" s="109" customFormat="1" ht="27.95" customHeight="1">
      <c r="A33" s="196"/>
      <c r="B33" s="190"/>
      <c r="C33" s="149">
        <v>43085</v>
      </c>
      <c r="D33" s="122" t="s">
        <v>48</v>
      </c>
      <c r="E33" s="144">
        <v>715</v>
      </c>
      <c r="F33" s="145">
        <f t="shared" si="5"/>
        <v>3789.5</v>
      </c>
      <c r="G33" s="141" t="s">
        <v>22</v>
      </c>
      <c r="H33" s="141">
        <v>2</v>
      </c>
      <c r="I33" s="141">
        <v>1</v>
      </c>
      <c r="J33" s="146">
        <f t="shared" si="6"/>
        <v>7579</v>
      </c>
      <c r="K33" s="143"/>
    </row>
    <row r="34" spans="1:11" s="109" customFormat="1" ht="27.95" customHeight="1">
      <c r="A34" s="196"/>
      <c r="B34" s="190"/>
      <c r="C34" s="149">
        <v>43086</v>
      </c>
      <c r="D34" s="122" t="s">
        <v>49</v>
      </c>
      <c r="E34" s="144">
        <v>1015</v>
      </c>
      <c r="F34" s="145">
        <f t="shared" si="5"/>
        <v>5379.5</v>
      </c>
      <c r="G34" s="141" t="s">
        <v>22</v>
      </c>
      <c r="H34" s="141">
        <v>2</v>
      </c>
      <c r="I34" s="141">
        <v>1</v>
      </c>
      <c r="J34" s="146">
        <f t="shared" si="6"/>
        <v>10759</v>
      </c>
      <c r="K34" s="143"/>
    </row>
    <row r="35" spans="1:11" s="109" customFormat="1" ht="27.95" customHeight="1">
      <c r="A35" s="196"/>
      <c r="B35" s="190"/>
      <c r="C35" s="149">
        <v>43087</v>
      </c>
      <c r="D35" s="122" t="s">
        <v>50</v>
      </c>
      <c r="E35" s="144">
        <v>780</v>
      </c>
      <c r="F35" s="145">
        <f t="shared" si="5"/>
        <v>4134</v>
      </c>
      <c r="G35" s="141" t="s">
        <v>22</v>
      </c>
      <c r="H35" s="141">
        <v>2</v>
      </c>
      <c r="I35" s="141">
        <v>1</v>
      </c>
      <c r="J35" s="146">
        <f t="shared" si="6"/>
        <v>8268</v>
      </c>
      <c r="K35" s="143"/>
    </row>
    <row r="36" spans="1:11" s="109" customFormat="1" ht="27.95" customHeight="1">
      <c r="A36" s="197"/>
      <c r="B36" s="192" t="s">
        <v>20</v>
      </c>
      <c r="C36" s="192"/>
      <c r="D36" s="192"/>
      <c r="E36" s="192"/>
      <c r="F36" s="192"/>
      <c r="G36" s="192"/>
      <c r="H36" s="192"/>
      <c r="I36" s="192"/>
      <c r="J36" s="147">
        <f>SUM(J25:J35)</f>
        <v>98240.799999999988</v>
      </c>
      <c r="K36" s="148"/>
    </row>
    <row r="37" spans="1:11" s="109" customFormat="1" ht="27.95" customHeight="1">
      <c r="A37" s="150"/>
      <c r="B37" s="198" t="s">
        <v>377</v>
      </c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s="109" customFormat="1" ht="27.95" customHeight="1">
      <c r="A38" s="150"/>
      <c r="B38" s="198" t="s">
        <v>378</v>
      </c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s="109" customFormat="1" ht="27.95" customHeight="1">
      <c r="A39" s="180" t="s">
        <v>24</v>
      </c>
      <c r="B39" s="180" t="s">
        <v>25</v>
      </c>
      <c r="C39" s="145"/>
      <c r="D39" s="122" t="s">
        <v>52</v>
      </c>
      <c r="E39" s="144">
        <v>25</v>
      </c>
      <c r="F39" s="144">
        <f t="shared" ref="F39:F44" si="7">E39*5.3</f>
        <v>132.5</v>
      </c>
      <c r="G39" s="141" t="s">
        <v>16</v>
      </c>
      <c r="H39" s="151">
        <v>46</v>
      </c>
      <c r="I39" s="141">
        <v>1</v>
      </c>
      <c r="J39" s="146">
        <f>F39*I39*H39</f>
        <v>6095</v>
      </c>
      <c r="K39" s="143"/>
    </row>
    <row r="40" spans="1:11" s="109" customFormat="1" ht="27.95" customHeight="1">
      <c r="A40" s="181"/>
      <c r="B40" s="181"/>
      <c r="C40" s="145"/>
      <c r="D40" s="122" t="s">
        <v>51</v>
      </c>
      <c r="E40" s="144">
        <v>32</v>
      </c>
      <c r="F40" s="144">
        <f t="shared" si="7"/>
        <v>169.6</v>
      </c>
      <c r="G40" s="141" t="s">
        <v>16</v>
      </c>
      <c r="H40" s="151">
        <v>41</v>
      </c>
      <c r="I40" s="141">
        <v>1</v>
      </c>
      <c r="J40" s="146">
        <f>F40*I40*H40</f>
        <v>6953.5999999999995</v>
      </c>
      <c r="K40" s="152" t="s">
        <v>368</v>
      </c>
    </row>
    <row r="41" spans="1:11" s="109" customFormat="1" ht="27.95" customHeight="1">
      <c r="A41" s="181"/>
      <c r="B41" s="181"/>
      <c r="C41" s="145"/>
      <c r="D41" s="122" t="s">
        <v>66</v>
      </c>
      <c r="E41" s="144">
        <v>15</v>
      </c>
      <c r="F41" s="144">
        <f t="shared" si="7"/>
        <v>79.5</v>
      </c>
      <c r="G41" s="141" t="s">
        <v>16</v>
      </c>
      <c r="H41" s="151">
        <v>46</v>
      </c>
      <c r="I41" s="141">
        <v>1</v>
      </c>
      <c r="J41" s="153">
        <f t="shared" ref="J41:J44" si="8">F41*I41*H41</f>
        <v>3657</v>
      </c>
      <c r="K41" s="152"/>
    </row>
    <row r="42" spans="1:11" s="109" customFormat="1" ht="27.95" customHeight="1">
      <c r="A42" s="181"/>
      <c r="B42" s="181"/>
      <c r="C42" s="145"/>
      <c r="D42" s="122" t="s">
        <v>67</v>
      </c>
      <c r="E42" s="144">
        <v>15</v>
      </c>
      <c r="F42" s="144">
        <f t="shared" si="7"/>
        <v>79.5</v>
      </c>
      <c r="G42" s="141" t="s">
        <v>16</v>
      </c>
      <c r="H42" s="151">
        <v>46</v>
      </c>
      <c r="I42" s="141">
        <v>1</v>
      </c>
      <c r="J42" s="153">
        <f t="shared" si="8"/>
        <v>3657</v>
      </c>
      <c r="K42" s="152"/>
    </row>
    <row r="43" spans="1:11" s="109" customFormat="1" ht="27.95" customHeight="1">
      <c r="A43" s="181"/>
      <c r="B43" s="181"/>
      <c r="C43" s="145"/>
      <c r="D43" s="122" t="s">
        <v>69</v>
      </c>
      <c r="E43" s="144">
        <v>90</v>
      </c>
      <c r="F43" s="144">
        <f t="shared" si="7"/>
        <v>477</v>
      </c>
      <c r="G43" s="141" t="s">
        <v>16</v>
      </c>
      <c r="H43" s="151">
        <v>46</v>
      </c>
      <c r="I43" s="141">
        <v>1</v>
      </c>
      <c r="J43" s="153">
        <f t="shared" si="8"/>
        <v>21942</v>
      </c>
      <c r="K43" s="152"/>
    </row>
    <row r="44" spans="1:11" s="109" customFormat="1" ht="27.95" customHeight="1">
      <c r="A44" s="181"/>
      <c r="B44" s="182"/>
      <c r="C44" s="145"/>
      <c r="D44" s="122" t="s">
        <v>68</v>
      </c>
      <c r="E44" s="144">
        <v>70</v>
      </c>
      <c r="F44" s="144">
        <f t="shared" si="7"/>
        <v>371</v>
      </c>
      <c r="G44" s="141" t="s">
        <v>16</v>
      </c>
      <c r="H44" s="151">
        <v>46</v>
      </c>
      <c r="I44" s="141">
        <v>1</v>
      </c>
      <c r="J44" s="153">
        <f t="shared" si="8"/>
        <v>17066</v>
      </c>
      <c r="K44" s="152"/>
    </row>
    <row r="45" spans="1:11" s="109" customFormat="1" ht="27.95" customHeight="1">
      <c r="A45" s="182"/>
      <c r="B45" s="192" t="s">
        <v>15</v>
      </c>
      <c r="C45" s="192"/>
      <c r="D45" s="192"/>
      <c r="E45" s="192"/>
      <c r="F45" s="192"/>
      <c r="G45" s="192"/>
      <c r="H45" s="192"/>
      <c r="I45" s="192"/>
      <c r="J45" s="147">
        <f>SUM(J39:J44)</f>
        <v>59370.6</v>
      </c>
      <c r="K45" s="154"/>
    </row>
    <row r="46" spans="1:11" s="109" customFormat="1" ht="27.95" customHeight="1">
      <c r="A46" s="180" t="s">
        <v>24</v>
      </c>
      <c r="B46" s="180" t="s">
        <v>80</v>
      </c>
      <c r="C46" s="145"/>
      <c r="D46" s="122" t="s">
        <v>52</v>
      </c>
      <c r="E46" s="144">
        <v>21</v>
      </c>
      <c r="F46" s="144">
        <f t="shared" ref="F46:F51" si="9">E46*5.3</f>
        <v>111.3</v>
      </c>
      <c r="G46" s="141" t="s">
        <v>76</v>
      </c>
      <c r="H46" s="151">
        <v>6</v>
      </c>
      <c r="I46" s="141">
        <v>1</v>
      </c>
      <c r="J46" s="146">
        <f>F46*I46*H46</f>
        <v>667.8</v>
      </c>
      <c r="K46" s="143"/>
    </row>
    <row r="47" spans="1:11" s="109" customFormat="1" ht="27.95" customHeight="1">
      <c r="A47" s="181"/>
      <c r="B47" s="181"/>
      <c r="C47" s="145"/>
      <c r="D47" s="122" t="s">
        <v>77</v>
      </c>
      <c r="E47" s="144">
        <v>20</v>
      </c>
      <c r="F47" s="144">
        <f t="shared" si="9"/>
        <v>106</v>
      </c>
      <c r="G47" s="141" t="s">
        <v>78</v>
      </c>
      <c r="H47" s="141">
        <v>5</v>
      </c>
      <c r="I47" s="141">
        <v>1</v>
      </c>
      <c r="J47" s="146">
        <f>F47*I47*H47</f>
        <v>530</v>
      </c>
      <c r="K47" s="152" t="s">
        <v>369</v>
      </c>
    </row>
    <row r="48" spans="1:11" s="109" customFormat="1" ht="27.95" customHeight="1">
      <c r="A48" s="181"/>
      <c r="B48" s="181"/>
      <c r="C48" s="145"/>
      <c r="D48" s="122" t="s">
        <v>79</v>
      </c>
      <c r="E48" s="144">
        <v>10</v>
      </c>
      <c r="F48" s="144">
        <f t="shared" si="9"/>
        <v>53</v>
      </c>
      <c r="G48" s="141" t="s">
        <v>72</v>
      </c>
      <c r="H48" s="141">
        <v>6</v>
      </c>
      <c r="I48" s="141">
        <v>1</v>
      </c>
      <c r="J48" s="146">
        <f t="shared" ref="J48:J51" si="10">F48*I48*H48</f>
        <v>318</v>
      </c>
      <c r="K48" s="152"/>
    </row>
    <row r="49" spans="1:11" s="109" customFormat="1" ht="27.95" customHeight="1">
      <c r="A49" s="181"/>
      <c r="B49" s="181"/>
      <c r="C49" s="145"/>
      <c r="D49" s="122" t="s">
        <v>67</v>
      </c>
      <c r="E49" s="144">
        <v>14</v>
      </c>
      <c r="F49" s="144">
        <f t="shared" si="9"/>
        <v>74.2</v>
      </c>
      <c r="G49" s="141" t="s">
        <v>72</v>
      </c>
      <c r="H49" s="141">
        <v>6</v>
      </c>
      <c r="I49" s="141">
        <v>1</v>
      </c>
      <c r="J49" s="146">
        <f t="shared" si="10"/>
        <v>445.20000000000005</v>
      </c>
      <c r="K49" s="152"/>
    </row>
    <row r="50" spans="1:11" s="109" customFormat="1" ht="27.95" customHeight="1">
      <c r="A50" s="181"/>
      <c r="B50" s="181"/>
      <c r="C50" s="145"/>
      <c r="D50" s="122" t="s">
        <v>69</v>
      </c>
      <c r="E50" s="144">
        <v>55</v>
      </c>
      <c r="F50" s="144">
        <f t="shared" si="9"/>
        <v>291.5</v>
      </c>
      <c r="G50" s="141" t="s">
        <v>72</v>
      </c>
      <c r="H50" s="141">
        <v>6</v>
      </c>
      <c r="I50" s="141">
        <v>1</v>
      </c>
      <c r="J50" s="146">
        <f t="shared" si="10"/>
        <v>1749</v>
      </c>
      <c r="K50" s="152"/>
    </row>
    <row r="51" spans="1:11" s="109" customFormat="1" ht="27.95" customHeight="1">
      <c r="A51" s="181"/>
      <c r="B51" s="182"/>
      <c r="C51" s="145"/>
      <c r="D51" s="122" t="s">
        <v>68</v>
      </c>
      <c r="E51" s="144">
        <v>50</v>
      </c>
      <c r="F51" s="144">
        <f t="shared" si="9"/>
        <v>265</v>
      </c>
      <c r="G51" s="141" t="s">
        <v>72</v>
      </c>
      <c r="H51" s="141">
        <v>6</v>
      </c>
      <c r="I51" s="141">
        <v>1</v>
      </c>
      <c r="J51" s="146">
        <f t="shared" si="10"/>
        <v>1590</v>
      </c>
      <c r="K51" s="152"/>
    </row>
    <row r="52" spans="1:11" ht="27.95" customHeight="1">
      <c r="A52" s="182"/>
      <c r="B52" s="221" t="s">
        <v>15</v>
      </c>
      <c r="C52" s="221"/>
      <c r="D52" s="221"/>
      <c r="E52" s="221"/>
      <c r="F52" s="221"/>
      <c r="G52" s="221"/>
      <c r="H52" s="221"/>
      <c r="I52" s="221"/>
      <c r="J52" s="123">
        <f>SUM(J46:J51)</f>
        <v>5300</v>
      </c>
      <c r="K52" s="123"/>
    </row>
    <row r="53" spans="1:11" ht="27.95" customHeight="1">
      <c r="A53" s="231" t="s">
        <v>26</v>
      </c>
      <c r="B53" s="183" t="s">
        <v>53</v>
      </c>
      <c r="C53" s="191" t="s">
        <v>57</v>
      </c>
      <c r="D53" s="191"/>
      <c r="E53" s="144">
        <v>300</v>
      </c>
      <c r="F53" s="144">
        <f>E53*5.3</f>
        <v>1590</v>
      </c>
      <c r="G53" s="156" t="s">
        <v>13</v>
      </c>
      <c r="H53" s="156">
        <v>2</v>
      </c>
      <c r="I53" s="156">
        <v>11</v>
      </c>
      <c r="J53" s="153">
        <f>F53*H53*I53</f>
        <v>34980</v>
      </c>
      <c r="K53" s="157"/>
    </row>
    <row r="54" spans="1:11" ht="27.95" customHeight="1">
      <c r="A54" s="232"/>
      <c r="B54" s="184"/>
      <c r="C54" s="204" t="s">
        <v>56</v>
      </c>
      <c r="D54" s="205"/>
      <c r="E54" s="144">
        <v>0</v>
      </c>
      <c r="F54" s="144">
        <f>E54*5.3</f>
        <v>0</v>
      </c>
      <c r="G54" s="156" t="s">
        <v>13</v>
      </c>
      <c r="H54" s="156">
        <v>1</v>
      </c>
      <c r="I54" s="156">
        <v>11</v>
      </c>
      <c r="J54" s="153">
        <f>F54*H54*I54</f>
        <v>0</v>
      </c>
      <c r="K54" s="157" t="s">
        <v>58</v>
      </c>
    </row>
    <row r="55" spans="1:11" ht="27.95" customHeight="1">
      <c r="A55" s="232"/>
      <c r="B55" s="156" t="s">
        <v>34</v>
      </c>
      <c r="C55" s="204" t="s">
        <v>55</v>
      </c>
      <c r="D55" s="205"/>
      <c r="E55" s="144">
        <v>150</v>
      </c>
      <c r="F55" s="144">
        <f>E55*5.3</f>
        <v>795</v>
      </c>
      <c r="G55" s="156" t="s">
        <v>13</v>
      </c>
      <c r="H55" s="156">
        <v>5</v>
      </c>
      <c r="I55" s="156">
        <v>9</v>
      </c>
      <c r="J55" s="153">
        <f>F55*H55*I55</f>
        <v>35775</v>
      </c>
      <c r="K55" s="157"/>
    </row>
    <row r="56" spans="1:11" ht="31.5" customHeight="1">
      <c r="A56" s="232"/>
      <c r="B56" s="158" t="s">
        <v>63</v>
      </c>
      <c r="C56" s="204" t="s">
        <v>54</v>
      </c>
      <c r="D56" s="205"/>
      <c r="E56" s="144"/>
      <c r="F56" s="144">
        <v>6043</v>
      </c>
      <c r="G56" s="156" t="s">
        <v>13</v>
      </c>
      <c r="H56" s="156">
        <v>1</v>
      </c>
      <c r="I56" s="156">
        <v>1</v>
      </c>
      <c r="J56" s="153">
        <f t="shared" ref="J56:J58" si="11">F56*H56*I56</f>
        <v>6043</v>
      </c>
      <c r="K56" s="157"/>
    </row>
    <row r="57" spans="1:11" ht="25.5" customHeight="1">
      <c r="A57" s="232"/>
      <c r="B57" s="156" t="s">
        <v>40</v>
      </c>
      <c r="C57" s="204" t="s">
        <v>39</v>
      </c>
      <c r="D57" s="205"/>
      <c r="E57" s="144">
        <v>20</v>
      </c>
      <c r="F57" s="144">
        <f>E57*5.3</f>
        <v>106</v>
      </c>
      <c r="G57" s="156" t="s">
        <v>13</v>
      </c>
      <c r="H57" s="156">
        <v>5</v>
      </c>
      <c r="I57" s="156">
        <v>16</v>
      </c>
      <c r="J57" s="153">
        <f t="shared" si="11"/>
        <v>8480</v>
      </c>
      <c r="K57" s="157"/>
    </row>
    <row r="58" spans="1:11" ht="33" customHeight="1">
      <c r="A58" s="232"/>
      <c r="B58" s="129" t="s">
        <v>27</v>
      </c>
      <c r="C58" s="179" t="s">
        <v>33</v>
      </c>
      <c r="D58" s="179"/>
      <c r="E58" s="129"/>
      <c r="F58" s="144">
        <v>900</v>
      </c>
      <c r="G58" s="129" t="s">
        <v>13</v>
      </c>
      <c r="H58" s="129">
        <v>49</v>
      </c>
      <c r="I58" s="156">
        <v>1</v>
      </c>
      <c r="J58" s="153">
        <f t="shared" si="11"/>
        <v>44100</v>
      </c>
      <c r="K58" s="159"/>
    </row>
    <row r="59" spans="1:11" ht="26.25" customHeight="1">
      <c r="A59" s="233"/>
      <c r="B59" s="192" t="s">
        <v>15</v>
      </c>
      <c r="C59" s="192"/>
      <c r="D59" s="192"/>
      <c r="E59" s="192"/>
      <c r="F59" s="192"/>
      <c r="G59" s="192"/>
      <c r="H59" s="192"/>
      <c r="I59" s="192"/>
      <c r="J59" s="147">
        <f>SUM(J53:J58)</f>
        <v>129378</v>
      </c>
      <c r="K59" s="154"/>
    </row>
    <row r="60" spans="1:11" ht="26.25" customHeight="1">
      <c r="A60" s="185" t="s">
        <v>28</v>
      </c>
      <c r="B60" s="185"/>
      <c r="C60" s="185"/>
      <c r="D60" s="185"/>
      <c r="E60" s="185"/>
      <c r="F60" s="185"/>
      <c r="G60" s="185"/>
      <c r="H60" s="185"/>
      <c r="I60" s="185"/>
      <c r="J60" s="119">
        <f>J13+J18+J22+J24+J36+J45+J52+J59</f>
        <v>1116146.3999999999</v>
      </c>
      <c r="K60" s="160"/>
    </row>
    <row r="61" spans="1:11" ht="24.75" customHeight="1">
      <c r="A61" s="186" t="s">
        <v>29</v>
      </c>
      <c r="B61" s="187"/>
      <c r="C61" s="187"/>
      <c r="D61" s="187"/>
      <c r="E61" s="187"/>
      <c r="F61" s="187"/>
      <c r="G61" s="187"/>
      <c r="H61" s="187"/>
      <c r="I61" s="188"/>
      <c r="J61" s="153">
        <f>J60*0.1</f>
        <v>111614.64</v>
      </c>
      <c r="K61" s="161"/>
    </row>
    <row r="62" spans="1:11" ht="36.75" customHeight="1">
      <c r="A62" s="186" t="s">
        <v>64</v>
      </c>
      <c r="B62" s="187"/>
      <c r="C62" s="187"/>
      <c r="D62" s="187"/>
      <c r="E62" s="187"/>
      <c r="F62" s="187"/>
      <c r="G62" s="187"/>
      <c r="H62" s="187"/>
      <c r="I62" s="188"/>
      <c r="J62" s="162">
        <f>SUM(J60:J61)</f>
        <v>1227761.0399999998</v>
      </c>
      <c r="K62" s="161"/>
    </row>
    <row r="63" spans="1:11" ht="37.5" customHeight="1">
      <c r="A63" s="163"/>
      <c r="B63" s="226"/>
      <c r="C63" s="226"/>
      <c r="D63" s="226"/>
      <c r="E63" s="226"/>
      <c r="F63" s="226"/>
      <c r="G63" s="226"/>
      <c r="H63" s="226"/>
      <c r="I63" s="226"/>
      <c r="J63" s="226"/>
      <c r="K63" s="227"/>
    </row>
    <row r="64" spans="1:11" ht="30" customHeight="1">
      <c r="A64" s="190" t="s">
        <v>61</v>
      </c>
      <c r="B64" s="189" t="s">
        <v>12</v>
      </c>
      <c r="C64" s="189"/>
      <c r="D64" s="179" t="s">
        <v>37</v>
      </c>
      <c r="E64" s="179"/>
      <c r="F64" s="177">
        <v>22033</v>
      </c>
      <c r="G64" s="190" t="s">
        <v>16</v>
      </c>
      <c r="H64" s="190">
        <v>3</v>
      </c>
      <c r="I64" s="190">
        <v>1</v>
      </c>
      <c r="J64" s="177">
        <f>F64*H64*I64</f>
        <v>66099</v>
      </c>
      <c r="K64" s="178" t="s">
        <v>89</v>
      </c>
    </row>
    <row r="65" spans="1:11" ht="31.5" customHeight="1">
      <c r="A65" s="190"/>
      <c r="B65" s="189"/>
      <c r="C65" s="189"/>
      <c r="D65" s="179" t="s">
        <v>35</v>
      </c>
      <c r="E65" s="179"/>
      <c r="F65" s="177"/>
      <c r="G65" s="190"/>
      <c r="H65" s="190"/>
      <c r="I65" s="190"/>
      <c r="J65" s="177"/>
      <c r="K65" s="179"/>
    </row>
    <row r="66" spans="1:11" ht="40.5" customHeight="1">
      <c r="A66" s="190"/>
      <c r="B66" s="174" t="s">
        <v>15</v>
      </c>
      <c r="C66" s="175"/>
      <c r="D66" s="175"/>
      <c r="E66" s="175"/>
      <c r="F66" s="175"/>
      <c r="G66" s="175"/>
      <c r="H66" s="175"/>
      <c r="I66" s="176"/>
      <c r="J66" s="123">
        <f>SUM(J64:J65)</f>
        <v>66099</v>
      </c>
      <c r="K66" s="124" t="s">
        <v>59</v>
      </c>
    </row>
    <row r="67" spans="1:11" ht="25.5" customHeight="1">
      <c r="A67" s="190" t="s">
        <v>70</v>
      </c>
      <c r="B67" s="189" t="s">
        <v>12</v>
      </c>
      <c r="C67" s="189"/>
      <c r="D67" s="179" t="s">
        <v>71</v>
      </c>
      <c r="E67" s="179"/>
      <c r="F67" s="177">
        <v>19223</v>
      </c>
      <c r="G67" s="190" t="s">
        <v>72</v>
      </c>
      <c r="H67" s="190">
        <v>1</v>
      </c>
      <c r="I67" s="190">
        <v>1</v>
      </c>
      <c r="J67" s="177">
        <f>F67*H67*I67</f>
        <v>19223</v>
      </c>
      <c r="K67" s="178" t="s">
        <v>90</v>
      </c>
    </row>
    <row r="68" spans="1:11" ht="24.75" customHeight="1">
      <c r="A68" s="190"/>
      <c r="B68" s="189"/>
      <c r="C68" s="189"/>
      <c r="D68" s="179" t="s">
        <v>73</v>
      </c>
      <c r="E68" s="179"/>
      <c r="F68" s="177"/>
      <c r="G68" s="190"/>
      <c r="H68" s="190"/>
      <c r="I68" s="190"/>
      <c r="J68" s="177"/>
      <c r="K68" s="179"/>
    </row>
    <row r="69" spans="1:11" ht="30.75" customHeight="1">
      <c r="A69" s="190"/>
      <c r="B69" s="174" t="s">
        <v>15</v>
      </c>
      <c r="C69" s="175"/>
      <c r="D69" s="175"/>
      <c r="E69" s="175"/>
      <c r="F69" s="175"/>
      <c r="G69" s="175"/>
      <c r="H69" s="175"/>
      <c r="I69" s="176"/>
      <c r="J69" s="123">
        <f>SUM(J67:J68)</f>
        <v>19223</v>
      </c>
      <c r="K69" s="124" t="s">
        <v>74</v>
      </c>
    </row>
    <row r="70" spans="1:11" ht="33.75" customHeight="1">
      <c r="A70" s="190" t="s">
        <v>70</v>
      </c>
      <c r="B70" s="189" t="s">
        <v>12</v>
      </c>
      <c r="C70" s="189"/>
      <c r="D70" s="179" t="s">
        <v>71</v>
      </c>
      <c r="E70" s="179"/>
      <c r="F70" s="177">
        <v>26015</v>
      </c>
      <c r="G70" s="190" t="s">
        <v>72</v>
      </c>
      <c r="H70" s="190">
        <v>2</v>
      </c>
      <c r="I70" s="190">
        <v>1</v>
      </c>
      <c r="J70" s="177">
        <f>F70*H70*I70</f>
        <v>52030</v>
      </c>
      <c r="K70" s="178" t="s">
        <v>91</v>
      </c>
    </row>
    <row r="71" spans="1:11" ht="39.75" customHeight="1">
      <c r="A71" s="190"/>
      <c r="B71" s="189"/>
      <c r="C71" s="189"/>
      <c r="D71" s="179" t="s">
        <v>73</v>
      </c>
      <c r="E71" s="179"/>
      <c r="F71" s="177"/>
      <c r="G71" s="190"/>
      <c r="H71" s="190"/>
      <c r="I71" s="190"/>
      <c r="J71" s="177"/>
      <c r="K71" s="179"/>
    </row>
    <row r="72" spans="1:11" ht="30" customHeight="1">
      <c r="A72" s="190"/>
      <c r="B72" s="174" t="s">
        <v>15</v>
      </c>
      <c r="C72" s="175"/>
      <c r="D72" s="175"/>
      <c r="E72" s="175"/>
      <c r="F72" s="175"/>
      <c r="G72" s="175"/>
      <c r="H72" s="175"/>
      <c r="I72" s="176"/>
      <c r="J72" s="123">
        <f>SUM(J70:J71)</f>
        <v>52030</v>
      </c>
      <c r="K72" s="124" t="s">
        <v>74</v>
      </c>
    </row>
    <row r="73" spans="1:11" ht="30" customHeight="1">
      <c r="A73" s="164"/>
      <c r="B73" s="189" t="s">
        <v>221</v>
      </c>
      <c r="C73" s="189"/>
      <c r="D73" s="179" t="s">
        <v>222</v>
      </c>
      <c r="E73" s="179"/>
      <c r="F73" s="177">
        <v>26000</v>
      </c>
      <c r="G73" s="190" t="s">
        <v>224</v>
      </c>
      <c r="H73" s="190">
        <v>1</v>
      </c>
      <c r="I73" s="190">
        <v>1</v>
      </c>
      <c r="J73" s="177">
        <f>F73*H73*I73</f>
        <v>26000</v>
      </c>
      <c r="K73" s="178" t="s">
        <v>225</v>
      </c>
    </row>
    <row r="74" spans="1:11" ht="32.25" customHeight="1">
      <c r="A74" s="164"/>
      <c r="B74" s="189"/>
      <c r="C74" s="189"/>
      <c r="D74" s="179" t="s">
        <v>223</v>
      </c>
      <c r="E74" s="179"/>
      <c r="F74" s="177"/>
      <c r="G74" s="190"/>
      <c r="H74" s="190"/>
      <c r="I74" s="190"/>
      <c r="J74" s="177"/>
      <c r="K74" s="179"/>
    </row>
    <row r="75" spans="1:11" ht="32.25" customHeight="1">
      <c r="A75" s="164"/>
      <c r="B75" s="174" t="s">
        <v>15</v>
      </c>
      <c r="C75" s="175"/>
      <c r="D75" s="175"/>
      <c r="E75" s="175"/>
      <c r="F75" s="175"/>
      <c r="G75" s="175"/>
      <c r="H75" s="175"/>
      <c r="I75" s="176"/>
      <c r="J75" s="123">
        <f>J73</f>
        <v>26000</v>
      </c>
      <c r="K75" s="124" t="s">
        <v>59</v>
      </c>
    </row>
    <row r="76" spans="1:11" ht="30" customHeight="1">
      <c r="B76" s="228" t="s">
        <v>92</v>
      </c>
      <c r="C76" s="229"/>
      <c r="D76" s="229"/>
      <c r="E76" s="229"/>
      <c r="F76" s="229"/>
      <c r="G76" s="229"/>
      <c r="H76" s="229"/>
      <c r="I76" s="230"/>
      <c r="J76" s="162">
        <f>J62+J66+J69+J72+J75</f>
        <v>1391113.0399999998</v>
      </c>
      <c r="K76" s="165"/>
    </row>
    <row r="77" spans="1:11" ht="18">
      <c r="C77" s="173"/>
      <c r="D77" s="173"/>
      <c r="E77" s="173"/>
    </row>
    <row r="78" spans="1:11" ht="18">
      <c r="C78" s="173"/>
      <c r="D78" s="173"/>
      <c r="E78" s="173"/>
    </row>
    <row r="79" spans="1:11" ht="18">
      <c r="C79" s="173"/>
      <c r="D79" s="173"/>
      <c r="E79" s="173"/>
    </row>
    <row r="80" spans="1:11" ht="18">
      <c r="C80" s="173"/>
      <c r="D80" s="173"/>
      <c r="E80" s="173"/>
    </row>
    <row r="81" spans="3:5" ht="18">
      <c r="C81" s="173"/>
      <c r="D81" s="173"/>
      <c r="E81" s="173"/>
    </row>
    <row r="82" spans="3:5" ht="18">
      <c r="C82" s="173"/>
      <c r="D82" s="173"/>
      <c r="E82" s="173"/>
    </row>
    <row r="83" spans="3:5" ht="18">
      <c r="C83" s="173"/>
      <c r="D83" s="173"/>
      <c r="E83" s="173"/>
    </row>
    <row r="84" spans="3:5" ht="18">
      <c r="C84" s="173"/>
      <c r="D84" s="173"/>
      <c r="E84" s="173"/>
    </row>
    <row r="85" spans="3:5" ht="18">
      <c r="C85" s="173"/>
      <c r="D85" s="173"/>
      <c r="E85" s="173"/>
    </row>
  </sheetData>
  <mergeCells count="120">
    <mergeCell ref="D70:E70"/>
    <mergeCell ref="F70:F71"/>
    <mergeCell ref="G70:G71"/>
    <mergeCell ref="A64:A66"/>
    <mergeCell ref="B64:C65"/>
    <mergeCell ref="A19:A22"/>
    <mergeCell ref="B19:B21"/>
    <mergeCell ref="B22:I22"/>
    <mergeCell ref="A46:A52"/>
    <mergeCell ref="A67:A69"/>
    <mergeCell ref="A70:A72"/>
    <mergeCell ref="H70:H71"/>
    <mergeCell ref="I70:I71"/>
    <mergeCell ref="F64:F65"/>
    <mergeCell ref="G64:G65"/>
    <mergeCell ref="H64:H65"/>
    <mergeCell ref="I64:I65"/>
    <mergeCell ref="D71:E71"/>
    <mergeCell ref="B63:K63"/>
    <mergeCell ref="B76:I76"/>
    <mergeCell ref="A53:A59"/>
    <mergeCell ref="B10:C10"/>
    <mergeCell ref="D10:E10"/>
    <mergeCell ref="B11:C11"/>
    <mergeCell ref="D11:E11"/>
    <mergeCell ref="B46:B51"/>
    <mergeCell ref="B52:I52"/>
    <mergeCell ref="A17:A18"/>
    <mergeCell ref="B18:I18"/>
    <mergeCell ref="A23:A24"/>
    <mergeCell ref="B23:C23"/>
    <mergeCell ref="B24:I24"/>
    <mergeCell ref="A1:K1"/>
    <mergeCell ref="A4:A13"/>
    <mergeCell ref="B4:C5"/>
    <mergeCell ref="D4:E4"/>
    <mergeCell ref="F4:F5"/>
    <mergeCell ref="G4:G5"/>
    <mergeCell ref="H4:H5"/>
    <mergeCell ref="I4:I5"/>
    <mergeCell ref="J4:J5"/>
    <mergeCell ref="K4:K5"/>
    <mergeCell ref="D5:E5"/>
    <mergeCell ref="B6:C6"/>
    <mergeCell ref="D6:E6"/>
    <mergeCell ref="H2:I2"/>
    <mergeCell ref="C2:D2"/>
    <mergeCell ref="D12:E12"/>
    <mergeCell ref="B12:C12"/>
    <mergeCell ref="B13:I13"/>
    <mergeCell ref="B8:C8"/>
    <mergeCell ref="D8:E8"/>
    <mergeCell ref="B7:C7"/>
    <mergeCell ref="D7:E7"/>
    <mergeCell ref="B9:C9"/>
    <mergeCell ref="D9:E9"/>
    <mergeCell ref="C53:D53"/>
    <mergeCell ref="C58:D58"/>
    <mergeCell ref="B59:I59"/>
    <mergeCell ref="F28:F31"/>
    <mergeCell ref="A39:A45"/>
    <mergeCell ref="B39:B44"/>
    <mergeCell ref="A25:A36"/>
    <mergeCell ref="B36:I36"/>
    <mergeCell ref="B45:I45"/>
    <mergeCell ref="E28:E31"/>
    <mergeCell ref="B25:B35"/>
    <mergeCell ref="H28:H31"/>
    <mergeCell ref="I28:I31"/>
    <mergeCell ref="G28:G31"/>
    <mergeCell ref="B37:K37"/>
    <mergeCell ref="B38:K38"/>
    <mergeCell ref="J28:J31"/>
    <mergeCell ref="C57:D57"/>
    <mergeCell ref="C56:D56"/>
    <mergeCell ref="C55:D55"/>
    <mergeCell ref="C54:D54"/>
    <mergeCell ref="B73:C74"/>
    <mergeCell ref="D73:E73"/>
    <mergeCell ref="F73:F74"/>
    <mergeCell ref="G73:G74"/>
    <mergeCell ref="H73:H74"/>
    <mergeCell ref="I73:I74"/>
    <mergeCell ref="J73:J74"/>
    <mergeCell ref="K73:K74"/>
    <mergeCell ref="D74:E74"/>
    <mergeCell ref="J67:J68"/>
    <mergeCell ref="K67:K68"/>
    <mergeCell ref="D68:E68"/>
    <mergeCell ref="K64:K65"/>
    <mergeCell ref="D65:E65"/>
    <mergeCell ref="B66:I66"/>
    <mergeCell ref="B14:B17"/>
    <mergeCell ref="B72:I72"/>
    <mergeCell ref="J70:J71"/>
    <mergeCell ref="D64:E64"/>
    <mergeCell ref="B53:B54"/>
    <mergeCell ref="K70:K71"/>
    <mergeCell ref="J64:J65"/>
    <mergeCell ref="A60:I60"/>
    <mergeCell ref="A61:I61"/>
    <mergeCell ref="A62:I62"/>
    <mergeCell ref="B67:C68"/>
    <mergeCell ref="D67:E67"/>
    <mergeCell ref="F67:F68"/>
    <mergeCell ref="G67:G68"/>
    <mergeCell ref="H67:H68"/>
    <mergeCell ref="I67:I68"/>
    <mergeCell ref="B69:I69"/>
    <mergeCell ref="B70:C71"/>
    <mergeCell ref="C80:E80"/>
    <mergeCell ref="C81:E81"/>
    <mergeCell ref="C82:E82"/>
    <mergeCell ref="C83:E83"/>
    <mergeCell ref="C84:E84"/>
    <mergeCell ref="C85:E85"/>
    <mergeCell ref="B75:I75"/>
    <mergeCell ref="C77:E77"/>
    <mergeCell ref="C78:E78"/>
    <mergeCell ref="C79:E79"/>
  </mergeCells>
  <phoneticPr fontId="4" type="noConversion"/>
  <pageMargins left="0.25" right="0.25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8"/>
  <sheetViews>
    <sheetView tabSelected="1" topLeftCell="EN22" zoomScaleNormal="100" workbookViewId="0">
      <selection activeCell="DO31" sqref="DO31"/>
    </sheetView>
  </sheetViews>
  <sheetFormatPr defaultColWidth="15.625" defaultRowHeight="15.75"/>
  <cols>
    <col min="1" max="1" width="6.875" style="31" customWidth="1"/>
    <col min="2" max="2" width="11.875" style="31" customWidth="1"/>
    <col min="3" max="3" width="15.5" style="105" customWidth="1"/>
    <col min="4" max="4" width="10.75" style="31" customWidth="1"/>
    <col min="5" max="5" width="12" style="31" customWidth="1"/>
    <col min="6" max="6" width="13" style="31" customWidth="1"/>
    <col min="7" max="7" width="2.125" style="31" customWidth="1"/>
    <col min="8" max="8" width="7.625" style="31" customWidth="1"/>
    <col min="9" max="9" width="12.5" style="31" customWidth="1"/>
    <col min="10" max="10" width="15.625" style="31"/>
    <col min="11" max="11" width="12.875" style="31" customWidth="1"/>
    <col min="12" max="12" width="13" style="31" customWidth="1"/>
    <col min="13" max="13" width="15.125" style="31" customWidth="1"/>
    <col min="14" max="14" width="2.625" style="31" customWidth="1"/>
    <col min="15" max="15" width="9.125" style="31" customWidth="1"/>
    <col min="16" max="16" width="13.25" style="31" customWidth="1"/>
    <col min="17" max="17" width="15.375" style="31" customWidth="1"/>
    <col min="18" max="19" width="13.625" style="31" customWidth="1"/>
    <col min="20" max="20" width="14" style="31" customWidth="1"/>
    <col min="21" max="21" width="2.625" style="31" customWidth="1"/>
    <col min="22" max="22" width="8.75" style="31" customWidth="1"/>
    <col min="23" max="23" width="13.5" style="31" customWidth="1"/>
    <col min="24" max="24" width="15.125" style="31" customWidth="1"/>
    <col min="25" max="29" width="15.625" style="31"/>
    <col min="30" max="30" width="2.75" style="31" customWidth="1"/>
    <col min="31" max="36" width="15.625" style="31"/>
    <col min="37" max="37" width="2.625" style="31" customWidth="1"/>
    <col min="38" max="43" width="15.625" style="31"/>
    <col min="44" max="44" width="2.75" style="31" customWidth="1"/>
    <col min="45" max="50" width="15.625" style="31"/>
    <col min="51" max="51" width="2.5" style="31" customWidth="1"/>
    <col min="52" max="56" width="15.625" style="31"/>
    <col min="57" max="57" width="2.375" style="31" customWidth="1"/>
    <col min="58" max="58" width="10.75" style="31" customWidth="1"/>
    <col min="59" max="60" width="15.625" style="31"/>
    <col min="61" max="61" width="13.5" style="31" customWidth="1"/>
    <col min="62" max="62" width="13.375" style="31" customWidth="1"/>
    <col min="63" max="63" width="12.5" style="31" customWidth="1"/>
    <col min="64" max="64" width="13.875" style="31" customWidth="1"/>
    <col min="65" max="65" width="3" style="31" customWidth="1"/>
    <col min="66" max="66" width="13.25" style="31" customWidth="1"/>
    <col min="67" max="70" width="15.625" style="31"/>
    <col min="71" max="71" width="2.375" style="31" customWidth="1"/>
    <col min="72" max="76" width="15.625" style="31"/>
    <col min="77" max="77" width="2.625" style="31" customWidth="1"/>
    <col min="78" max="84" width="15.625" style="31"/>
    <col min="85" max="85" width="2.625" style="31" customWidth="1"/>
    <col min="86" max="86" width="12.5" style="31" customWidth="1"/>
    <col min="87" max="90" width="15.625" style="31"/>
    <col min="91" max="91" width="2.75" style="31" customWidth="1"/>
    <col min="92" max="92" width="12.5" style="31" customWidth="1"/>
    <col min="93" max="96" width="15.625" style="31"/>
    <col min="97" max="97" width="2.5" style="31" customWidth="1"/>
    <col min="98" max="98" width="13.25" style="31" customWidth="1"/>
    <col min="99" max="102" width="15.625" style="31"/>
    <col min="103" max="103" width="2.5" style="31" customWidth="1"/>
    <col min="104" max="107" width="15.625" style="31"/>
    <col min="108" max="108" width="2.5" style="31" customWidth="1"/>
    <col min="109" max="113" width="15.625" style="31"/>
    <col min="114" max="114" width="2.75" style="31" customWidth="1"/>
    <col min="115" max="115" width="13.25" style="31" customWidth="1"/>
    <col min="116" max="119" width="15.625" style="31"/>
    <col min="120" max="120" width="2.5" style="31" customWidth="1"/>
    <col min="121" max="121" width="13.25" style="31" customWidth="1"/>
    <col min="122" max="125" width="15.625" style="31"/>
    <col min="126" max="126" width="2.75" style="31" customWidth="1"/>
    <col min="127" max="127" width="11.75" style="31" customWidth="1"/>
    <col min="128" max="130" width="15.625" style="31"/>
    <col min="131" max="131" width="2.625" style="31" customWidth="1"/>
    <col min="132" max="135" width="15.625" style="31"/>
    <col min="136" max="136" width="2.5" style="31" customWidth="1"/>
    <col min="137" max="140" width="15.625" style="31"/>
    <col min="141" max="141" width="2.75" style="31" customWidth="1"/>
    <col min="142" max="147" width="15.625" style="31"/>
    <col min="148" max="148" width="3.125" style="31" customWidth="1"/>
    <col min="149" max="16384" width="15.625" style="31"/>
  </cols>
  <sheetData>
    <row r="1" spans="1:154" ht="15" customHeight="1">
      <c r="A1" s="244" t="s">
        <v>108</v>
      </c>
      <c r="B1" s="244"/>
      <c r="C1" s="244"/>
      <c r="D1" s="244"/>
      <c r="E1" s="244"/>
      <c r="F1" s="244"/>
      <c r="G1" s="24"/>
      <c r="H1" s="244" t="s">
        <v>148</v>
      </c>
      <c r="I1" s="244"/>
      <c r="J1" s="244"/>
      <c r="K1" s="244"/>
      <c r="L1" s="244"/>
      <c r="M1" s="244"/>
      <c r="N1" s="25"/>
      <c r="O1" s="262" t="s">
        <v>150</v>
      </c>
      <c r="P1" s="263"/>
      <c r="Q1" s="263"/>
      <c r="R1" s="263"/>
      <c r="S1" s="263"/>
      <c r="T1" s="264"/>
      <c r="U1" s="26"/>
      <c r="V1" s="262" t="s">
        <v>154</v>
      </c>
      <c r="W1" s="263"/>
      <c r="X1" s="263"/>
      <c r="Y1" s="263"/>
      <c r="Z1" s="263"/>
      <c r="AA1" s="263"/>
      <c r="AB1" s="263"/>
      <c r="AC1" s="264"/>
      <c r="AD1" s="27"/>
      <c r="AE1" s="244" t="s">
        <v>260</v>
      </c>
      <c r="AF1" s="244"/>
      <c r="AG1" s="244"/>
      <c r="AH1" s="244"/>
      <c r="AI1" s="244"/>
      <c r="AJ1" s="244"/>
      <c r="AK1" s="28"/>
      <c r="AL1" s="244" t="s">
        <v>161</v>
      </c>
      <c r="AM1" s="244"/>
      <c r="AN1" s="244"/>
      <c r="AO1" s="244"/>
      <c r="AP1" s="244"/>
      <c r="AQ1" s="244"/>
      <c r="AR1" s="28"/>
      <c r="AS1" s="244" t="s">
        <v>163</v>
      </c>
      <c r="AT1" s="244"/>
      <c r="AU1" s="244"/>
      <c r="AV1" s="244"/>
      <c r="AW1" s="244"/>
      <c r="AX1" s="244"/>
      <c r="AY1" s="28"/>
      <c r="AZ1" s="244" t="s">
        <v>166</v>
      </c>
      <c r="BA1" s="244"/>
      <c r="BB1" s="244"/>
      <c r="BC1" s="244"/>
      <c r="BD1" s="244"/>
      <c r="BE1" s="28"/>
      <c r="BF1" s="244" t="s">
        <v>169</v>
      </c>
      <c r="BG1" s="244"/>
      <c r="BH1" s="244"/>
      <c r="BI1" s="244"/>
      <c r="BJ1" s="244"/>
      <c r="BK1" s="244"/>
      <c r="BL1" s="244"/>
      <c r="BM1" s="28"/>
      <c r="BN1" s="244" t="s">
        <v>172</v>
      </c>
      <c r="BO1" s="244"/>
      <c r="BP1" s="244"/>
      <c r="BQ1" s="244"/>
      <c r="BR1" s="244"/>
      <c r="BS1" s="28"/>
      <c r="BT1" s="244" t="s">
        <v>237</v>
      </c>
      <c r="BU1" s="244"/>
      <c r="BV1" s="244"/>
      <c r="BW1" s="244"/>
      <c r="BX1" s="244"/>
      <c r="BY1" s="28"/>
      <c r="BZ1" s="244" t="s">
        <v>405</v>
      </c>
      <c r="CA1" s="244"/>
      <c r="CB1" s="244"/>
      <c r="CC1" s="244"/>
      <c r="CD1" s="244"/>
      <c r="CE1" s="244"/>
      <c r="CF1" s="244"/>
      <c r="CG1" s="28"/>
      <c r="CH1" s="247" t="s">
        <v>227</v>
      </c>
      <c r="CI1" s="247"/>
      <c r="CJ1" s="247"/>
      <c r="CK1" s="247"/>
      <c r="CL1" s="247"/>
      <c r="CM1" s="29"/>
      <c r="CN1" s="244" t="s">
        <v>419</v>
      </c>
      <c r="CO1" s="244"/>
      <c r="CP1" s="244"/>
      <c r="CQ1" s="244"/>
      <c r="CR1" s="244"/>
      <c r="CS1" s="28"/>
      <c r="CT1" s="244" t="s">
        <v>181</v>
      </c>
      <c r="CU1" s="244"/>
      <c r="CV1" s="244"/>
      <c r="CW1" s="244"/>
      <c r="CX1" s="244"/>
      <c r="CY1" s="28"/>
      <c r="CZ1" s="244" t="s">
        <v>184</v>
      </c>
      <c r="DA1" s="244"/>
      <c r="DB1" s="244"/>
      <c r="DC1" s="244"/>
      <c r="DD1" s="28"/>
      <c r="DE1" s="244" t="s">
        <v>187</v>
      </c>
      <c r="DF1" s="244"/>
      <c r="DG1" s="244"/>
      <c r="DH1" s="244"/>
      <c r="DI1" s="244"/>
      <c r="DJ1" s="25"/>
      <c r="DK1" s="252" t="s">
        <v>411</v>
      </c>
      <c r="DL1" s="253"/>
      <c r="DM1" s="253"/>
      <c r="DN1" s="253"/>
      <c r="DO1" s="254"/>
      <c r="DP1" s="30"/>
      <c r="DQ1" s="244" t="s">
        <v>261</v>
      </c>
      <c r="DR1" s="244"/>
      <c r="DS1" s="244"/>
      <c r="DT1" s="244"/>
      <c r="DU1" s="244"/>
      <c r="DV1" s="28"/>
      <c r="DW1" s="244" t="s">
        <v>193</v>
      </c>
      <c r="DX1" s="244"/>
      <c r="DY1" s="244"/>
      <c r="DZ1" s="244"/>
      <c r="EA1" s="28"/>
      <c r="EB1" s="244" t="s">
        <v>199</v>
      </c>
      <c r="EC1" s="244"/>
      <c r="ED1" s="244"/>
      <c r="EE1" s="244"/>
      <c r="EF1" s="28"/>
      <c r="EG1" s="244" t="s">
        <v>238</v>
      </c>
      <c r="EH1" s="244"/>
      <c r="EI1" s="244"/>
      <c r="EJ1" s="244"/>
      <c r="EK1" s="28"/>
      <c r="EL1" s="247" t="s">
        <v>245</v>
      </c>
      <c r="EM1" s="247"/>
      <c r="EN1" s="247"/>
      <c r="EO1" s="247"/>
      <c r="EP1" s="247"/>
      <c r="EQ1" s="247"/>
      <c r="ER1" s="29"/>
      <c r="ES1" s="244" t="s">
        <v>246</v>
      </c>
      <c r="ET1" s="244"/>
      <c r="EU1" s="244"/>
      <c r="EV1" s="244"/>
      <c r="EW1" s="244"/>
      <c r="EX1" s="244"/>
    </row>
    <row r="2" spans="1:154" ht="15" customHeight="1">
      <c r="A2" s="244" t="s">
        <v>146</v>
      </c>
      <c r="B2" s="244"/>
      <c r="C2" s="244"/>
      <c r="D2" s="244"/>
      <c r="E2" s="244"/>
      <c r="F2" s="244"/>
      <c r="G2" s="24"/>
      <c r="H2" s="244" t="s">
        <v>149</v>
      </c>
      <c r="I2" s="244"/>
      <c r="J2" s="244"/>
      <c r="K2" s="244"/>
      <c r="L2" s="244"/>
      <c r="M2" s="244"/>
      <c r="N2" s="25"/>
      <c r="O2" s="262" t="s">
        <v>153</v>
      </c>
      <c r="P2" s="263"/>
      <c r="Q2" s="263"/>
      <c r="R2" s="263"/>
      <c r="S2" s="263"/>
      <c r="T2" s="264"/>
      <c r="U2" s="26"/>
      <c r="V2" s="262" t="s">
        <v>157</v>
      </c>
      <c r="W2" s="263"/>
      <c r="X2" s="263"/>
      <c r="Y2" s="263"/>
      <c r="Z2" s="263"/>
      <c r="AA2" s="263"/>
      <c r="AB2" s="263"/>
      <c r="AC2" s="264"/>
      <c r="AD2" s="27"/>
      <c r="AE2" s="244" t="s">
        <v>158</v>
      </c>
      <c r="AF2" s="244"/>
      <c r="AG2" s="244"/>
      <c r="AH2" s="244"/>
      <c r="AI2" s="244"/>
      <c r="AJ2" s="244"/>
      <c r="AK2" s="28"/>
      <c r="AL2" s="244" t="s">
        <v>158</v>
      </c>
      <c r="AM2" s="244"/>
      <c r="AN2" s="244"/>
      <c r="AO2" s="244"/>
      <c r="AP2" s="244"/>
      <c r="AQ2" s="244"/>
      <c r="AR2" s="28"/>
      <c r="AS2" s="244" t="s">
        <v>164</v>
      </c>
      <c r="AT2" s="244"/>
      <c r="AU2" s="244"/>
      <c r="AV2" s="244"/>
      <c r="AW2" s="244"/>
      <c r="AX2" s="244"/>
      <c r="AY2" s="28"/>
      <c r="AZ2" s="244" t="s">
        <v>167</v>
      </c>
      <c r="BA2" s="244"/>
      <c r="BB2" s="244"/>
      <c r="BC2" s="244"/>
      <c r="BD2" s="244"/>
      <c r="BE2" s="25"/>
      <c r="BF2" s="262" t="s">
        <v>170</v>
      </c>
      <c r="BG2" s="263"/>
      <c r="BH2" s="263"/>
      <c r="BI2" s="263"/>
      <c r="BJ2" s="263"/>
      <c r="BK2" s="263"/>
      <c r="BL2" s="264"/>
      <c r="BM2" s="27"/>
      <c r="BN2" s="244" t="s">
        <v>173</v>
      </c>
      <c r="BO2" s="244"/>
      <c r="BP2" s="244"/>
      <c r="BQ2" s="244"/>
      <c r="BR2" s="244"/>
      <c r="BS2" s="28"/>
      <c r="BT2" s="244" t="s">
        <v>173</v>
      </c>
      <c r="BU2" s="244"/>
      <c r="BV2" s="244"/>
      <c r="BW2" s="244"/>
      <c r="BX2" s="244"/>
      <c r="BY2" s="28"/>
      <c r="BZ2" s="244" t="s">
        <v>175</v>
      </c>
      <c r="CA2" s="244"/>
      <c r="CB2" s="244"/>
      <c r="CC2" s="244"/>
      <c r="CD2" s="244"/>
      <c r="CE2" s="244"/>
      <c r="CF2" s="244"/>
      <c r="CG2" s="28"/>
      <c r="CH2" s="247" t="s">
        <v>177</v>
      </c>
      <c r="CI2" s="247"/>
      <c r="CJ2" s="247"/>
      <c r="CK2" s="247"/>
      <c r="CL2" s="247"/>
      <c r="CM2" s="29"/>
      <c r="CN2" s="244" t="s">
        <v>177</v>
      </c>
      <c r="CO2" s="244"/>
      <c r="CP2" s="244"/>
      <c r="CQ2" s="244"/>
      <c r="CR2" s="244"/>
      <c r="CS2" s="28"/>
      <c r="CT2" s="244" t="s">
        <v>177</v>
      </c>
      <c r="CU2" s="244"/>
      <c r="CV2" s="244"/>
      <c r="CW2" s="244"/>
      <c r="CX2" s="244"/>
      <c r="CY2" s="28"/>
      <c r="CZ2" s="244" t="s">
        <v>185</v>
      </c>
      <c r="DA2" s="244"/>
      <c r="DB2" s="244"/>
      <c r="DC2" s="244"/>
      <c r="DD2" s="28"/>
      <c r="DE2" s="244" t="s">
        <v>177</v>
      </c>
      <c r="DF2" s="244"/>
      <c r="DG2" s="244"/>
      <c r="DH2" s="244"/>
      <c r="DI2" s="244"/>
      <c r="DJ2" s="25"/>
      <c r="DK2" s="252" t="s">
        <v>185</v>
      </c>
      <c r="DL2" s="253"/>
      <c r="DM2" s="253"/>
      <c r="DN2" s="253"/>
      <c r="DO2" s="254"/>
      <c r="DP2" s="30"/>
      <c r="DQ2" s="244" t="s">
        <v>191</v>
      </c>
      <c r="DR2" s="244"/>
      <c r="DS2" s="244"/>
      <c r="DT2" s="244"/>
      <c r="DU2" s="244"/>
      <c r="DV2" s="28"/>
      <c r="DW2" s="244" t="s">
        <v>185</v>
      </c>
      <c r="DX2" s="244"/>
      <c r="DY2" s="244"/>
      <c r="DZ2" s="244"/>
      <c r="EA2" s="28"/>
      <c r="EB2" s="244" t="s">
        <v>185</v>
      </c>
      <c r="EC2" s="244"/>
      <c r="ED2" s="244"/>
      <c r="EE2" s="244"/>
      <c r="EF2" s="28"/>
      <c r="EG2" s="244" t="s">
        <v>239</v>
      </c>
      <c r="EH2" s="244"/>
      <c r="EI2" s="244"/>
      <c r="EJ2" s="244"/>
      <c r="EK2" s="28"/>
      <c r="EL2" s="247" t="s">
        <v>273</v>
      </c>
      <c r="EM2" s="247"/>
      <c r="EN2" s="247"/>
      <c r="EO2" s="247"/>
      <c r="EP2" s="247"/>
      <c r="EQ2" s="247"/>
      <c r="ER2" s="29"/>
      <c r="ES2" s="244" t="s">
        <v>379</v>
      </c>
      <c r="ET2" s="244"/>
      <c r="EU2" s="244"/>
      <c r="EV2" s="244"/>
      <c r="EW2" s="244"/>
      <c r="EX2" s="244"/>
    </row>
    <row r="3" spans="1:154" ht="15" customHeight="1">
      <c r="A3" s="244">
        <v>3</v>
      </c>
      <c r="B3" s="244"/>
      <c r="C3" s="244"/>
      <c r="D3" s="244"/>
      <c r="E3" s="244"/>
      <c r="F3" s="244"/>
      <c r="G3" s="24"/>
      <c r="H3" s="244">
        <v>3</v>
      </c>
      <c r="I3" s="244"/>
      <c r="J3" s="244"/>
      <c r="K3" s="244"/>
      <c r="L3" s="244"/>
      <c r="M3" s="244"/>
      <c r="N3" s="25"/>
      <c r="O3" s="262">
        <v>3</v>
      </c>
      <c r="P3" s="263"/>
      <c r="Q3" s="263"/>
      <c r="R3" s="263"/>
      <c r="S3" s="263"/>
      <c r="T3" s="264"/>
      <c r="U3" s="26"/>
      <c r="V3" s="262">
        <v>4</v>
      </c>
      <c r="W3" s="263"/>
      <c r="X3" s="263"/>
      <c r="Y3" s="263"/>
      <c r="Z3" s="263"/>
      <c r="AA3" s="263"/>
      <c r="AB3" s="263"/>
      <c r="AC3" s="264"/>
      <c r="AD3" s="27"/>
      <c r="AE3" s="244" t="s">
        <v>236</v>
      </c>
      <c r="AF3" s="244"/>
      <c r="AG3" s="244"/>
      <c r="AH3" s="244"/>
      <c r="AI3" s="244"/>
      <c r="AJ3" s="244"/>
      <c r="AK3" s="28"/>
      <c r="AL3" s="244" t="s">
        <v>236</v>
      </c>
      <c r="AM3" s="244"/>
      <c r="AN3" s="244"/>
      <c r="AO3" s="244"/>
      <c r="AP3" s="244"/>
      <c r="AQ3" s="244"/>
      <c r="AR3" s="28"/>
      <c r="AS3" s="244">
        <v>3</v>
      </c>
      <c r="AT3" s="244"/>
      <c r="AU3" s="244"/>
      <c r="AV3" s="244"/>
      <c r="AW3" s="244"/>
      <c r="AX3" s="244"/>
      <c r="AY3" s="28"/>
      <c r="AZ3" s="244">
        <v>2</v>
      </c>
      <c r="BA3" s="244"/>
      <c r="BB3" s="244"/>
      <c r="BC3" s="244"/>
      <c r="BD3" s="244"/>
      <c r="BE3" s="25"/>
      <c r="BF3" s="262">
        <v>4</v>
      </c>
      <c r="BG3" s="263"/>
      <c r="BH3" s="263"/>
      <c r="BI3" s="263"/>
      <c r="BJ3" s="263"/>
      <c r="BK3" s="263"/>
      <c r="BL3" s="264"/>
      <c r="BM3" s="27"/>
      <c r="BN3" s="244">
        <v>2</v>
      </c>
      <c r="BO3" s="244"/>
      <c r="BP3" s="244"/>
      <c r="BQ3" s="244"/>
      <c r="BR3" s="244"/>
      <c r="BS3" s="28"/>
      <c r="BT3" s="244" t="s">
        <v>173</v>
      </c>
      <c r="BU3" s="244"/>
      <c r="BV3" s="244"/>
      <c r="BW3" s="244"/>
      <c r="BX3" s="244"/>
      <c r="BY3" s="28"/>
      <c r="BZ3" s="244">
        <v>4</v>
      </c>
      <c r="CA3" s="244"/>
      <c r="CB3" s="244"/>
      <c r="CC3" s="244"/>
      <c r="CD3" s="244"/>
      <c r="CE3" s="244"/>
      <c r="CF3" s="244"/>
      <c r="CG3" s="28"/>
      <c r="CH3" s="247">
        <v>2</v>
      </c>
      <c r="CI3" s="247"/>
      <c r="CJ3" s="247"/>
      <c r="CK3" s="247"/>
      <c r="CL3" s="247"/>
      <c r="CM3" s="29"/>
      <c r="CN3" s="244">
        <v>2</v>
      </c>
      <c r="CO3" s="244"/>
      <c r="CP3" s="244"/>
      <c r="CQ3" s="244"/>
      <c r="CR3" s="244"/>
      <c r="CS3" s="28"/>
      <c r="CT3" s="244">
        <v>2</v>
      </c>
      <c r="CU3" s="244"/>
      <c r="CV3" s="244"/>
      <c r="CW3" s="244"/>
      <c r="CX3" s="244"/>
      <c r="CY3" s="28"/>
      <c r="CZ3" s="244">
        <v>1</v>
      </c>
      <c r="DA3" s="244"/>
      <c r="DB3" s="244"/>
      <c r="DC3" s="244"/>
      <c r="DD3" s="28"/>
      <c r="DE3" s="244">
        <v>2</v>
      </c>
      <c r="DF3" s="244"/>
      <c r="DG3" s="244"/>
      <c r="DH3" s="244"/>
      <c r="DI3" s="244"/>
      <c r="DJ3" s="25"/>
      <c r="DK3" s="252">
        <v>1</v>
      </c>
      <c r="DL3" s="253"/>
      <c r="DM3" s="253"/>
      <c r="DN3" s="253"/>
      <c r="DO3" s="254"/>
      <c r="DP3" s="30"/>
      <c r="DQ3" s="244">
        <v>2</v>
      </c>
      <c r="DR3" s="244"/>
      <c r="DS3" s="244"/>
      <c r="DT3" s="244"/>
      <c r="DU3" s="244"/>
      <c r="DV3" s="28"/>
      <c r="DW3" s="244">
        <v>1</v>
      </c>
      <c r="DX3" s="244"/>
      <c r="DY3" s="244"/>
      <c r="DZ3" s="244"/>
      <c r="EA3" s="28"/>
      <c r="EB3" s="244">
        <v>1</v>
      </c>
      <c r="EC3" s="244"/>
      <c r="ED3" s="244"/>
      <c r="EE3" s="244"/>
      <c r="EF3" s="28"/>
      <c r="EG3" s="244"/>
      <c r="EH3" s="244"/>
      <c r="EI3" s="244"/>
      <c r="EJ3" s="244"/>
      <c r="EK3" s="28"/>
      <c r="EL3" s="247">
        <v>2</v>
      </c>
      <c r="EM3" s="247"/>
      <c r="EN3" s="247"/>
      <c r="EO3" s="247"/>
      <c r="EP3" s="247"/>
      <c r="EQ3" s="247"/>
      <c r="ER3" s="29"/>
      <c r="ES3" s="244">
        <v>3</v>
      </c>
      <c r="ET3" s="244"/>
      <c r="EU3" s="244"/>
      <c r="EV3" s="244"/>
      <c r="EW3" s="244"/>
      <c r="EX3" s="244"/>
    </row>
    <row r="4" spans="1:154" ht="15" customHeight="1">
      <c r="A4" s="32" t="s">
        <v>109</v>
      </c>
      <c r="B4" s="245" t="s">
        <v>110</v>
      </c>
      <c r="C4" s="245"/>
      <c r="D4" s="24" t="s">
        <v>111</v>
      </c>
      <c r="E4" s="24" t="s">
        <v>112</v>
      </c>
      <c r="F4" s="24" t="s">
        <v>113</v>
      </c>
      <c r="G4" s="28"/>
      <c r="H4" s="33" t="s">
        <v>109</v>
      </c>
      <c r="I4" s="245" t="s">
        <v>110</v>
      </c>
      <c r="J4" s="245"/>
      <c r="K4" s="24" t="s">
        <v>203</v>
      </c>
      <c r="L4" s="24" t="s">
        <v>249</v>
      </c>
      <c r="M4" s="24" t="s">
        <v>250</v>
      </c>
      <c r="N4" s="28"/>
      <c r="O4" s="33" t="s">
        <v>109</v>
      </c>
      <c r="P4" s="245" t="s">
        <v>110</v>
      </c>
      <c r="Q4" s="245"/>
      <c r="R4" s="24" t="s">
        <v>151</v>
      </c>
      <c r="S4" s="24" t="s">
        <v>251</v>
      </c>
      <c r="T4" s="24" t="s">
        <v>275</v>
      </c>
      <c r="U4" s="28"/>
      <c r="V4" s="33" t="s">
        <v>109</v>
      </c>
      <c r="W4" s="245" t="s">
        <v>110</v>
      </c>
      <c r="X4" s="245"/>
      <c r="Y4" s="24" t="s">
        <v>155</v>
      </c>
      <c r="Z4" s="24" t="s">
        <v>252</v>
      </c>
      <c r="AA4" s="24" t="s">
        <v>253</v>
      </c>
      <c r="AB4" s="24" t="s">
        <v>220</v>
      </c>
      <c r="AC4" s="24" t="s">
        <v>156</v>
      </c>
      <c r="AD4" s="28"/>
      <c r="AE4" s="33" t="s">
        <v>109</v>
      </c>
      <c r="AF4" s="245" t="s">
        <v>110</v>
      </c>
      <c r="AG4" s="245"/>
      <c r="AH4" s="24" t="s">
        <v>159</v>
      </c>
      <c r="AI4" s="24" t="s">
        <v>254</v>
      </c>
      <c r="AJ4" s="24" t="s">
        <v>262</v>
      </c>
      <c r="AK4" s="28"/>
      <c r="AL4" s="33" t="s">
        <v>109</v>
      </c>
      <c r="AM4" s="245" t="s">
        <v>110</v>
      </c>
      <c r="AN4" s="245"/>
      <c r="AO4" s="24" t="s">
        <v>162</v>
      </c>
      <c r="AP4" s="24" t="s">
        <v>255</v>
      </c>
      <c r="AQ4" s="24" t="s">
        <v>256</v>
      </c>
      <c r="AR4" s="28"/>
      <c r="AS4" s="33" t="s">
        <v>109</v>
      </c>
      <c r="AT4" s="245" t="s">
        <v>110</v>
      </c>
      <c r="AU4" s="245"/>
      <c r="AV4" s="34" t="s">
        <v>165</v>
      </c>
      <c r="AW4" s="34" t="s">
        <v>257</v>
      </c>
      <c r="AX4" s="34" t="s">
        <v>270</v>
      </c>
      <c r="AY4" s="28"/>
      <c r="AZ4" s="33" t="s">
        <v>109</v>
      </c>
      <c r="BA4" s="245" t="s">
        <v>110</v>
      </c>
      <c r="BB4" s="245"/>
      <c r="BC4" s="24" t="s">
        <v>168</v>
      </c>
      <c r="BD4" s="24" t="s">
        <v>258</v>
      </c>
      <c r="BE4" s="28"/>
      <c r="BF4" s="33" t="s">
        <v>109</v>
      </c>
      <c r="BG4" s="245" t="s">
        <v>110</v>
      </c>
      <c r="BH4" s="245"/>
      <c r="BI4" s="24" t="s">
        <v>171</v>
      </c>
      <c r="BJ4" s="24" t="s">
        <v>263</v>
      </c>
      <c r="BK4" s="24" t="s">
        <v>264</v>
      </c>
      <c r="BL4" s="24" t="s">
        <v>265</v>
      </c>
      <c r="BM4" s="28"/>
      <c r="BN4" s="33" t="s">
        <v>109</v>
      </c>
      <c r="BO4" s="245" t="s">
        <v>110</v>
      </c>
      <c r="BP4" s="245"/>
      <c r="BQ4" s="24" t="s">
        <v>174</v>
      </c>
      <c r="BR4" s="24" t="s">
        <v>208</v>
      </c>
      <c r="BS4" s="28"/>
      <c r="BT4" s="33" t="s">
        <v>109</v>
      </c>
      <c r="BU4" s="245" t="s">
        <v>110</v>
      </c>
      <c r="BV4" s="245"/>
      <c r="BW4" s="24" t="s">
        <v>259</v>
      </c>
      <c r="BX4" s="24" t="s">
        <v>266</v>
      </c>
      <c r="BY4" s="28"/>
      <c r="BZ4" s="33" t="s">
        <v>109</v>
      </c>
      <c r="CA4" s="245" t="s">
        <v>110</v>
      </c>
      <c r="CB4" s="245"/>
      <c r="CC4" s="24" t="s">
        <v>176</v>
      </c>
      <c r="CD4" s="24" t="s">
        <v>198</v>
      </c>
      <c r="CE4" s="24" t="s">
        <v>197</v>
      </c>
      <c r="CF4" s="24" t="s">
        <v>409</v>
      </c>
      <c r="CG4" s="27"/>
      <c r="CH4" s="35" t="s">
        <v>109</v>
      </c>
      <c r="CI4" s="248" t="s">
        <v>110</v>
      </c>
      <c r="CJ4" s="248"/>
      <c r="CK4" s="36" t="s">
        <v>226</v>
      </c>
      <c r="CL4" s="36" t="s">
        <v>179</v>
      </c>
      <c r="CM4" s="29"/>
      <c r="CN4" s="33" t="s">
        <v>109</v>
      </c>
      <c r="CO4" s="245" t="s">
        <v>110</v>
      </c>
      <c r="CP4" s="245"/>
      <c r="CQ4" s="24" t="s">
        <v>420</v>
      </c>
      <c r="CR4" s="24" t="s">
        <v>180</v>
      </c>
      <c r="CS4" s="28"/>
      <c r="CT4" s="33" t="s">
        <v>109</v>
      </c>
      <c r="CU4" s="245" t="s">
        <v>110</v>
      </c>
      <c r="CV4" s="245"/>
      <c r="CW4" s="24" t="s">
        <v>182</v>
      </c>
      <c r="CX4" s="24" t="s">
        <v>183</v>
      </c>
      <c r="CY4" s="28"/>
      <c r="CZ4" s="33" t="s">
        <v>109</v>
      </c>
      <c r="DA4" s="245" t="s">
        <v>110</v>
      </c>
      <c r="DB4" s="245"/>
      <c r="DC4" s="24" t="s">
        <v>186</v>
      </c>
      <c r="DD4" s="28"/>
      <c r="DE4" s="33" t="s">
        <v>109</v>
      </c>
      <c r="DF4" s="245" t="s">
        <v>110</v>
      </c>
      <c r="DG4" s="245"/>
      <c r="DH4" s="24" t="s">
        <v>188</v>
      </c>
      <c r="DI4" s="24" t="s">
        <v>189</v>
      </c>
      <c r="DJ4" s="28"/>
      <c r="DK4" s="37" t="s">
        <v>109</v>
      </c>
      <c r="DL4" s="248" t="s">
        <v>110</v>
      </c>
      <c r="DM4" s="248"/>
      <c r="DN4" s="36" t="s">
        <v>412</v>
      </c>
      <c r="DO4" s="38" t="s">
        <v>413</v>
      </c>
      <c r="DP4" s="29"/>
      <c r="DQ4" s="33" t="s">
        <v>109</v>
      </c>
      <c r="DR4" s="245" t="s">
        <v>110</v>
      </c>
      <c r="DS4" s="245"/>
      <c r="DT4" s="24" t="s">
        <v>211</v>
      </c>
      <c r="DU4" s="24" t="s">
        <v>192</v>
      </c>
      <c r="DV4" s="28"/>
      <c r="DW4" s="33" t="s">
        <v>109</v>
      </c>
      <c r="DX4" s="245" t="s">
        <v>110</v>
      </c>
      <c r="DY4" s="245"/>
      <c r="DZ4" s="24" t="s">
        <v>194</v>
      </c>
      <c r="EA4" s="28"/>
      <c r="EB4" s="33" t="s">
        <v>109</v>
      </c>
      <c r="EC4" s="245" t="s">
        <v>110</v>
      </c>
      <c r="ED4" s="245"/>
      <c r="EE4" s="24" t="s">
        <v>195</v>
      </c>
      <c r="EF4" s="28"/>
      <c r="EG4" s="33" t="s">
        <v>109</v>
      </c>
      <c r="EH4" s="245" t="s">
        <v>110</v>
      </c>
      <c r="EI4" s="245"/>
      <c r="EJ4" s="24" t="s">
        <v>202</v>
      </c>
      <c r="EK4" s="27"/>
      <c r="EL4" s="35" t="s">
        <v>109</v>
      </c>
      <c r="EM4" s="248" t="s">
        <v>110</v>
      </c>
      <c r="EN4" s="248"/>
      <c r="EO4" s="36" t="s">
        <v>178</v>
      </c>
      <c r="EP4" s="36" t="s">
        <v>242</v>
      </c>
      <c r="EQ4" s="36" t="s">
        <v>243</v>
      </c>
      <c r="ER4" s="29"/>
      <c r="ES4" s="33" t="s">
        <v>109</v>
      </c>
      <c r="ET4" s="245" t="s">
        <v>110</v>
      </c>
      <c r="EU4" s="245"/>
      <c r="EV4" s="24" t="s">
        <v>241</v>
      </c>
      <c r="EW4" s="24" t="s">
        <v>271</v>
      </c>
      <c r="EX4" s="24" t="s">
        <v>272</v>
      </c>
    </row>
    <row r="5" spans="1:154" ht="15" customHeight="1">
      <c r="A5" s="240" t="s">
        <v>114</v>
      </c>
      <c r="B5" s="240" t="s">
        <v>115</v>
      </c>
      <c r="C5" s="39" t="s">
        <v>116</v>
      </c>
      <c r="D5" s="40"/>
      <c r="E5" s="40"/>
      <c r="F5" s="40"/>
      <c r="G5" s="41"/>
      <c r="H5" s="240" t="s">
        <v>114</v>
      </c>
      <c r="I5" s="240" t="s">
        <v>115</v>
      </c>
      <c r="J5" s="40" t="s">
        <v>116</v>
      </c>
      <c r="K5" s="40">
        <v>0</v>
      </c>
      <c r="L5" s="40"/>
      <c r="M5" s="40"/>
      <c r="N5" s="41"/>
      <c r="O5" s="240" t="s">
        <v>114</v>
      </c>
      <c r="P5" s="240" t="s">
        <v>115</v>
      </c>
      <c r="Q5" s="40" t="s">
        <v>116</v>
      </c>
      <c r="R5" s="40">
        <v>22033</v>
      </c>
      <c r="S5" s="40">
        <v>0</v>
      </c>
      <c r="T5" s="40">
        <v>19223</v>
      </c>
      <c r="U5" s="41"/>
      <c r="V5" s="240" t="s">
        <v>114</v>
      </c>
      <c r="W5" s="240" t="s">
        <v>115</v>
      </c>
      <c r="X5" s="40" t="s">
        <v>116</v>
      </c>
      <c r="Y5" s="40" t="s">
        <v>117</v>
      </c>
      <c r="Z5" s="40"/>
      <c r="AA5" s="40"/>
      <c r="AB5" s="40"/>
      <c r="AC5" s="40" t="s">
        <v>117</v>
      </c>
      <c r="AD5" s="41"/>
      <c r="AE5" s="240" t="s">
        <v>114</v>
      </c>
      <c r="AF5" s="240" t="s">
        <v>115</v>
      </c>
      <c r="AG5" s="40" t="s">
        <v>116</v>
      </c>
      <c r="AH5" s="40" t="s">
        <v>117</v>
      </c>
      <c r="AI5" s="40"/>
      <c r="AJ5" s="40"/>
      <c r="AK5" s="41"/>
      <c r="AL5" s="240" t="s">
        <v>114</v>
      </c>
      <c r="AM5" s="240" t="s">
        <v>115</v>
      </c>
      <c r="AN5" s="40" t="s">
        <v>116</v>
      </c>
      <c r="AO5" s="40">
        <v>0</v>
      </c>
      <c r="AP5" s="40">
        <v>0</v>
      </c>
      <c r="AQ5" s="40">
        <v>0</v>
      </c>
      <c r="AR5" s="41"/>
      <c r="AS5" s="240" t="s">
        <v>114</v>
      </c>
      <c r="AT5" s="240" t="s">
        <v>115</v>
      </c>
      <c r="AU5" s="40" t="s">
        <v>116</v>
      </c>
      <c r="AV5" s="40" t="s">
        <v>117</v>
      </c>
      <c r="AW5" s="40"/>
      <c r="AX5" s="40"/>
      <c r="AY5" s="41"/>
      <c r="AZ5" s="240" t="s">
        <v>114</v>
      </c>
      <c r="BA5" s="240" t="s">
        <v>115</v>
      </c>
      <c r="BB5" s="40" t="s">
        <v>116</v>
      </c>
      <c r="BC5" s="40" t="s">
        <v>117</v>
      </c>
      <c r="BD5" s="40">
        <v>22033</v>
      </c>
      <c r="BE5" s="41"/>
      <c r="BF5" s="240" t="s">
        <v>114</v>
      </c>
      <c r="BG5" s="240" t="s">
        <v>115</v>
      </c>
      <c r="BH5" s="40" t="s">
        <v>116</v>
      </c>
      <c r="BI5" s="40" t="s">
        <v>117</v>
      </c>
      <c r="BJ5" s="40"/>
      <c r="BK5" s="40"/>
      <c r="BL5" s="40"/>
      <c r="BM5" s="41"/>
      <c r="BN5" s="240" t="s">
        <v>114</v>
      </c>
      <c r="BO5" s="240" t="s">
        <v>115</v>
      </c>
      <c r="BP5" s="40" t="s">
        <v>116</v>
      </c>
      <c r="BQ5" s="40">
        <v>26015</v>
      </c>
      <c r="BR5" s="40">
        <v>26015</v>
      </c>
      <c r="BS5" s="41"/>
      <c r="BT5" s="240" t="s">
        <v>114</v>
      </c>
      <c r="BU5" s="240" t="s">
        <v>115</v>
      </c>
      <c r="BV5" s="40" t="s">
        <v>116</v>
      </c>
      <c r="BW5" s="40"/>
      <c r="BX5" s="40"/>
      <c r="BY5" s="41"/>
      <c r="BZ5" s="240" t="s">
        <v>114</v>
      </c>
      <c r="CA5" s="240" t="s">
        <v>115</v>
      </c>
      <c r="CB5" s="40" t="s">
        <v>116</v>
      </c>
      <c r="CC5" s="40" t="s">
        <v>117</v>
      </c>
      <c r="CD5" s="40"/>
      <c r="CE5" s="40"/>
      <c r="CF5" s="40" t="s">
        <v>117</v>
      </c>
      <c r="CG5" s="42"/>
      <c r="CH5" s="246" t="s">
        <v>114</v>
      </c>
      <c r="CI5" s="240" t="s">
        <v>115</v>
      </c>
      <c r="CJ5" s="40" t="s">
        <v>219</v>
      </c>
      <c r="CK5" s="40">
        <v>26000</v>
      </c>
      <c r="CL5" s="40"/>
      <c r="CM5" s="41"/>
      <c r="CN5" s="240" t="s">
        <v>114</v>
      </c>
      <c r="CO5" s="240" t="s">
        <v>115</v>
      </c>
      <c r="CP5" s="40" t="s">
        <v>116</v>
      </c>
      <c r="CQ5" s="40" t="s">
        <v>117</v>
      </c>
      <c r="CR5" s="40" t="s">
        <v>418</v>
      </c>
      <c r="CS5" s="41"/>
      <c r="CT5" s="240" t="s">
        <v>114</v>
      </c>
      <c r="CU5" s="240" t="s">
        <v>115</v>
      </c>
      <c r="CV5" s="40" t="s">
        <v>116</v>
      </c>
      <c r="CW5" s="40" t="s">
        <v>117</v>
      </c>
      <c r="CX5" s="40" t="s">
        <v>117</v>
      </c>
      <c r="CY5" s="41"/>
      <c r="CZ5" s="240" t="s">
        <v>114</v>
      </c>
      <c r="DA5" s="240" t="s">
        <v>115</v>
      </c>
      <c r="DB5" s="40" t="s">
        <v>116</v>
      </c>
      <c r="DC5" s="40">
        <v>22033</v>
      </c>
      <c r="DD5" s="41"/>
      <c r="DE5" s="240" t="s">
        <v>114</v>
      </c>
      <c r="DF5" s="240" t="s">
        <v>115</v>
      </c>
      <c r="DG5" s="40" t="s">
        <v>116</v>
      </c>
      <c r="DH5" s="40" t="s">
        <v>117</v>
      </c>
      <c r="DI5" s="40" t="s">
        <v>117</v>
      </c>
      <c r="DJ5" s="41"/>
      <c r="DK5" s="240" t="s">
        <v>114</v>
      </c>
      <c r="DL5" s="240" t="s">
        <v>115</v>
      </c>
      <c r="DM5" s="40" t="s">
        <v>116</v>
      </c>
      <c r="DN5" s="40" t="s">
        <v>117</v>
      </c>
      <c r="DO5" s="43" t="s">
        <v>117</v>
      </c>
      <c r="DP5" s="41"/>
      <c r="DQ5" s="240" t="s">
        <v>114</v>
      </c>
      <c r="DR5" s="240" t="s">
        <v>115</v>
      </c>
      <c r="DS5" s="40" t="s">
        <v>116</v>
      </c>
      <c r="DT5" s="40" t="s">
        <v>117</v>
      </c>
      <c r="DU5" s="40" t="s">
        <v>117</v>
      </c>
      <c r="DV5" s="41"/>
      <c r="DW5" s="240" t="s">
        <v>114</v>
      </c>
      <c r="DX5" s="240" t="s">
        <v>115</v>
      </c>
      <c r="DY5" s="40" t="s">
        <v>116</v>
      </c>
      <c r="DZ5" s="40" t="s">
        <v>117</v>
      </c>
      <c r="EA5" s="41"/>
      <c r="EB5" s="240" t="s">
        <v>114</v>
      </c>
      <c r="EC5" s="240" t="s">
        <v>115</v>
      </c>
      <c r="ED5" s="40" t="s">
        <v>116</v>
      </c>
      <c r="EE5" s="40" t="s">
        <v>117</v>
      </c>
      <c r="EF5" s="41"/>
      <c r="EG5" s="240" t="s">
        <v>114</v>
      </c>
      <c r="EH5" s="240" t="s">
        <v>115</v>
      </c>
      <c r="EI5" s="39" t="s">
        <v>116</v>
      </c>
      <c r="EJ5" s="40" t="s">
        <v>117</v>
      </c>
      <c r="EK5" s="42"/>
      <c r="EL5" s="246" t="s">
        <v>114</v>
      </c>
      <c r="EM5" s="240" t="s">
        <v>115</v>
      </c>
      <c r="EN5" s="40" t="s">
        <v>219</v>
      </c>
      <c r="EO5" s="40">
        <v>3482</v>
      </c>
      <c r="EP5" s="40"/>
      <c r="EQ5" s="40"/>
      <c r="ER5" s="41"/>
      <c r="ES5" s="240" t="s">
        <v>114</v>
      </c>
      <c r="ET5" s="240" t="s">
        <v>115</v>
      </c>
      <c r="EU5" s="40" t="s">
        <v>116</v>
      </c>
      <c r="EV5" s="40" t="s">
        <v>117</v>
      </c>
      <c r="EW5" s="40"/>
      <c r="EX5" s="40"/>
    </row>
    <row r="6" spans="1:154" ht="15" customHeight="1">
      <c r="A6" s="240"/>
      <c r="B6" s="240"/>
      <c r="C6" s="39" t="s">
        <v>118</v>
      </c>
      <c r="D6" s="40">
        <v>4983</v>
      </c>
      <c r="E6" s="40">
        <v>4983</v>
      </c>
      <c r="F6" s="40">
        <v>4983</v>
      </c>
      <c r="G6" s="41"/>
      <c r="H6" s="240"/>
      <c r="I6" s="240"/>
      <c r="J6" s="40" t="s">
        <v>118</v>
      </c>
      <c r="K6" s="40">
        <v>4983</v>
      </c>
      <c r="L6" s="40">
        <v>4983</v>
      </c>
      <c r="M6" s="40">
        <v>4983</v>
      </c>
      <c r="N6" s="41"/>
      <c r="O6" s="240"/>
      <c r="P6" s="240"/>
      <c r="Q6" s="40" t="s">
        <v>118</v>
      </c>
      <c r="R6" s="40">
        <v>0</v>
      </c>
      <c r="S6" s="40">
        <v>4983</v>
      </c>
      <c r="T6" s="40">
        <v>0</v>
      </c>
      <c r="U6" s="41"/>
      <c r="V6" s="240"/>
      <c r="W6" s="240"/>
      <c r="X6" s="40" t="s">
        <v>118</v>
      </c>
      <c r="Y6" s="40">
        <v>4983</v>
      </c>
      <c r="Z6" s="40">
        <v>4983</v>
      </c>
      <c r="AA6" s="40">
        <v>4983</v>
      </c>
      <c r="AB6" s="40">
        <v>4983</v>
      </c>
      <c r="AC6" s="40">
        <v>4983</v>
      </c>
      <c r="AD6" s="41"/>
      <c r="AE6" s="240"/>
      <c r="AF6" s="240"/>
      <c r="AG6" s="40" t="s">
        <v>118</v>
      </c>
      <c r="AH6" s="40">
        <v>4589</v>
      </c>
      <c r="AI6" s="40">
        <v>4589</v>
      </c>
      <c r="AJ6" s="40">
        <v>3377</v>
      </c>
      <c r="AK6" s="41"/>
      <c r="AL6" s="240"/>
      <c r="AM6" s="240"/>
      <c r="AN6" s="40" t="s">
        <v>118</v>
      </c>
      <c r="AO6" s="40">
        <v>4983</v>
      </c>
      <c r="AP6" s="40">
        <v>4983</v>
      </c>
      <c r="AQ6" s="40">
        <v>4983</v>
      </c>
      <c r="AR6" s="41"/>
      <c r="AS6" s="240"/>
      <c r="AT6" s="240"/>
      <c r="AU6" s="40" t="s">
        <v>118</v>
      </c>
      <c r="AV6" s="40" t="s">
        <v>385</v>
      </c>
      <c r="AW6" s="40" t="s">
        <v>387</v>
      </c>
      <c r="AX6" s="40" t="s">
        <v>387</v>
      </c>
      <c r="AY6" s="41"/>
      <c r="AZ6" s="240"/>
      <c r="BA6" s="240"/>
      <c r="BB6" s="40" t="s">
        <v>118</v>
      </c>
      <c r="BC6" s="40">
        <v>4983</v>
      </c>
      <c r="BD6" s="40"/>
      <c r="BE6" s="41"/>
      <c r="BF6" s="240"/>
      <c r="BG6" s="240"/>
      <c r="BH6" s="40" t="s">
        <v>118</v>
      </c>
      <c r="BI6" s="40">
        <v>4983</v>
      </c>
      <c r="BJ6" s="40">
        <v>4983</v>
      </c>
      <c r="BK6" s="40">
        <v>4983</v>
      </c>
      <c r="BL6" s="40">
        <v>4983</v>
      </c>
      <c r="BM6" s="41"/>
      <c r="BN6" s="240"/>
      <c r="BO6" s="240"/>
      <c r="BP6" s="40" t="s">
        <v>118</v>
      </c>
      <c r="BQ6" s="40">
        <v>0</v>
      </c>
      <c r="BR6" s="40">
        <v>0</v>
      </c>
      <c r="BS6" s="41"/>
      <c r="BT6" s="240"/>
      <c r="BU6" s="240"/>
      <c r="BV6" s="40" t="s">
        <v>118</v>
      </c>
      <c r="BW6" s="40">
        <v>4983</v>
      </c>
      <c r="BX6" s="40">
        <v>4983</v>
      </c>
      <c r="BY6" s="41"/>
      <c r="BZ6" s="240"/>
      <c r="CA6" s="240"/>
      <c r="CB6" s="40" t="s">
        <v>118</v>
      </c>
      <c r="CC6" s="40">
        <v>4983</v>
      </c>
      <c r="CD6" s="40">
        <v>9055</v>
      </c>
      <c r="CE6" s="40">
        <v>4983</v>
      </c>
      <c r="CF6" s="40">
        <v>4983</v>
      </c>
      <c r="CG6" s="42"/>
      <c r="CH6" s="246"/>
      <c r="CI6" s="240"/>
      <c r="CJ6" s="40" t="s">
        <v>118</v>
      </c>
      <c r="CK6" s="40"/>
      <c r="CL6" s="40">
        <v>4983</v>
      </c>
      <c r="CM6" s="41"/>
      <c r="CN6" s="240"/>
      <c r="CO6" s="240"/>
      <c r="CP6" s="40" t="s">
        <v>118</v>
      </c>
      <c r="CQ6" s="40">
        <v>4983</v>
      </c>
      <c r="CR6" s="40" t="s">
        <v>117</v>
      </c>
      <c r="CS6" s="41"/>
      <c r="CT6" s="240"/>
      <c r="CU6" s="240"/>
      <c r="CV6" s="40" t="s">
        <v>118</v>
      </c>
      <c r="CW6" s="40">
        <v>4983</v>
      </c>
      <c r="CX6" s="40">
        <v>4983</v>
      </c>
      <c r="CY6" s="41"/>
      <c r="CZ6" s="240"/>
      <c r="DA6" s="240"/>
      <c r="DB6" s="40" t="s">
        <v>118</v>
      </c>
      <c r="DC6" s="40" t="s">
        <v>117</v>
      </c>
      <c r="DD6" s="41"/>
      <c r="DE6" s="240"/>
      <c r="DF6" s="240"/>
      <c r="DG6" s="40" t="s">
        <v>118</v>
      </c>
      <c r="DH6" s="40">
        <v>4983</v>
      </c>
      <c r="DI6" s="40">
        <v>4983</v>
      </c>
      <c r="DJ6" s="41"/>
      <c r="DK6" s="240"/>
      <c r="DL6" s="240"/>
      <c r="DM6" s="40" t="s">
        <v>118</v>
      </c>
      <c r="DN6" s="40">
        <v>4983</v>
      </c>
      <c r="DO6" s="43" t="s">
        <v>397</v>
      </c>
      <c r="DP6" s="41"/>
      <c r="DQ6" s="240"/>
      <c r="DR6" s="240"/>
      <c r="DS6" s="40" t="s">
        <v>118</v>
      </c>
      <c r="DT6" s="40">
        <v>4983</v>
      </c>
      <c r="DU6" s="40">
        <v>4983</v>
      </c>
      <c r="DV6" s="41"/>
      <c r="DW6" s="240"/>
      <c r="DX6" s="240"/>
      <c r="DY6" s="40" t="s">
        <v>118</v>
      </c>
      <c r="DZ6" s="40">
        <v>4983</v>
      </c>
      <c r="EA6" s="41"/>
      <c r="EB6" s="240"/>
      <c r="EC6" s="240"/>
      <c r="ED6" s="40" t="s">
        <v>118</v>
      </c>
      <c r="EE6" s="40">
        <v>4983</v>
      </c>
      <c r="EF6" s="41"/>
      <c r="EG6" s="240"/>
      <c r="EH6" s="240"/>
      <c r="EI6" s="39" t="s">
        <v>118</v>
      </c>
      <c r="EJ6" s="40">
        <v>0</v>
      </c>
      <c r="EK6" s="42"/>
      <c r="EL6" s="246"/>
      <c r="EM6" s="240"/>
      <c r="EN6" s="40" t="s">
        <v>118</v>
      </c>
      <c r="EO6" s="40">
        <v>0</v>
      </c>
      <c r="EP6" s="40">
        <v>0</v>
      </c>
      <c r="EQ6" s="40">
        <v>0</v>
      </c>
      <c r="ER6" s="41"/>
      <c r="ES6" s="240"/>
      <c r="ET6" s="240"/>
      <c r="EU6" s="40" t="s">
        <v>118</v>
      </c>
      <c r="EV6" s="40" t="s">
        <v>244</v>
      </c>
      <c r="EW6" s="40" t="s">
        <v>244</v>
      </c>
      <c r="EX6" s="40" t="s">
        <v>244</v>
      </c>
    </row>
    <row r="7" spans="1:154" ht="15" customHeight="1">
      <c r="A7" s="240"/>
      <c r="B7" s="40" t="s">
        <v>119</v>
      </c>
      <c r="C7" s="39" t="s">
        <v>118</v>
      </c>
      <c r="D7" s="40">
        <v>1060</v>
      </c>
      <c r="E7" s="40">
        <v>1060</v>
      </c>
      <c r="F7" s="40">
        <v>1060</v>
      </c>
      <c r="G7" s="41"/>
      <c r="H7" s="240"/>
      <c r="I7" s="40" t="s">
        <v>119</v>
      </c>
      <c r="J7" s="40" t="s">
        <v>118</v>
      </c>
      <c r="K7" s="40">
        <v>1060</v>
      </c>
      <c r="L7" s="40">
        <v>1060</v>
      </c>
      <c r="M7" s="40">
        <v>1060</v>
      </c>
      <c r="N7" s="41"/>
      <c r="O7" s="240"/>
      <c r="P7" s="40" t="s">
        <v>119</v>
      </c>
      <c r="Q7" s="40" t="s">
        <v>118</v>
      </c>
      <c r="R7" s="40">
        <v>1060</v>
      </c>
      <c r="S7" s="40">
        <v>1060</v>
      </c>
      <c r="T7" s="40">
        <v>1060</v>
      </c>
      <c r="U7" s="41"/>
      <c r="V7" s="240"/>
      <c r="W7" s="40" t="s">
        <v>119</v>
      </c>
      <c r="X7" s="40" t="s">
        <v>118</v>
      </c>
      <c r="Y7" s="40">
        <v>1060</v>
      </c>
      <c r="Z7" s="40">
        <v>1060</v>
      </c>
      <c r="AA7" s="40">
        <v>1060</v>
      </c>
      <c r="AB7" s="40">
        <v>1060</v>
      </c>
      <c r="AC7" s="40">
        <v>1060</v>
      </c>
      <c r="AD7" s="41"/>
      <c r="AE7" s="240"/>
      <c r="AF7" s="40" t="s">
        <v>119</v>
      </c>
      <c r="AG7" s="40" t="s">
        <v>118</v>
      </c>
      <c r="AH7" s="40">
        <v>1400</v>
      </c>
      <c r="AI7" s="40">
        <v>1400</v>
      </c>
      <c r="AJ7" s="40">
        <v>1400</v>
      </c>
      <c r="AK7" s="41"/>
      <c r="AL7" s="240"/>
      <c r="AM7" s="40" t="s">
        <v>119</v>
      </c>
      <c r="AN7" s="40" t="s">
        <v>118</v>
      </c>
      <c r="AO7" s="40">
        <v>1060</v>
      </c>
      <c r="AP7" s="40">
        <v>1060</v>
      </c>
      <c r="AQ7" s="40">
        <v>1060</v>
      </c>
      <c r="AR7" s="41"/>
      <c r="AS7" s="240"/>
      <c r="AT7" s="40" t="s">
        <v>119</v>
      </c>
      <c r="AU7" s="40" t="s">
        <v>118</v>
      </c>
      <c r="AV7" s="40" t="s">
        <v>386</v>
      </c>
      <c r="AW7" s="40" t="s">
        <v>386</v>
      </c>
      <c r="AX7" s="40" t="s">
        <v>386</v>
      </c>
      <c r="AY7" s="41"/>
      <c r="AZ7" s="240"/>
      <c r="BA7" s="40" t="s">
        <v>119</v>
      </c>
      <c r="BB7" s="40" t="s">
        <v>118</v>
      </c>
      <c r="BC7" s="40">
        <v>1060</v>
      </c>
      <c r="BD7" s="40">
        <v>1060</v>
      </c>
      <c r="BE7" s="41"/>
      <c r="BF7" s="240"/>
      <c r="BG7" s="40" t="s">
        <v>119</v>
      </c>
      <c r="BH7" s="40" t="s">
        <v>118</v>
      </c>
      <c r="BI7" s="40">
        <v>1060</v>
      </c>
      <c r="BJ7" s="40">
        <v>1060</v>
      </c>
      <c r="BK7" s="40">
        <v>1060</v>
      </c>
      <c r="BL7" s="40">
        <v>1060</v>
      </c>
      <c r="BM7" s="41"/>
      <c r="BN7" s="240"/>
      <c r="BO7" s="40" t="s">
        <v>119</v>
      </c>
      <c r="BP7" s="40" t="s">
        <v>118</v>
      </c>
      <c r="BQ7" s="40">
        <v>1060</v>
      </c>
      <c r="BR7" s="40">
        <v>1060</v>
      </c>
      <c r="BS7" s="41"/>
      <c r="BT7" s="240"/>
      <c r="BU7" s="40" t="s">
        <v>119</v>
      </c>
      <c r="BV7" s="40" t="s">
        <v>118</v>
      </c>
      <c r="BW7" s="40">
        <v>1060</v>
      </c>
      <c r="BX7" s="40">
        <v>1060</v>
      </c>
      <c r="BY7" s="41"/>
      <c r="BZ7" s="240"/>
      <c r="CA7" s="40" t="s">
        <v>119</v>
      </c>
      <c r="CB7" s="40" t="s">
        <v>118</v>
      </c>
      <c r="CC7" s="40">
        <v>1060</v>
      </c>
      <c r="CD7" s="40">
        <v>1060</v>
      </c>
      <c r="CE7" s="40">
        <v>1060</v>
      </c>
      <c r="CF7" s="40">
        <v>1060</v>
      </c>
      <c r="CG7" s="42"/>
      <c r="CH7" s="246"/>
      <c r="CI7" s="40" t="s">
        <v>119</v>
      </c>
      <c r="CJ7" s="40" t="s">
        <v>118</v>
      </c>
      <c r="CK7" s="40">
        <v>1850</v>
      </c>
      <c r="CL7" s="40">
        <v>1060</v>
      </c>
      <c r="CM7" s="41"/>
      <c r="CN7" s="240"/>
      <c r="CO7" s="40" t="s">
        <v>119</v>
      </c>
      <c r="CP7" s="40" t="s">
        <v>118</v>
      </c>
      <c r="CQ7" s="40">
        <v>1400</v>
      </c>
      <c r="CR7" s="40">
        <v>1400</v>
      </c>
      <c r="CS7" s="41"/>
      <c r="CT7" s="240"/>
      <c r="CU7" s="40" t="s">
        <v>119</v>
      </c>
      <c r="CV7" s="40" t="s">
        <v>118</v>
      </c>
      <c r="CW7" s="40">
        <v>1060</v>
      </c>
      <c r="CX7" s="40">
        <v>1060</v>
      </c>
      <c r="CY7" s="41"/>
      <c r="CZ7" s="240"/>
      <c r="DA7" s="40" t="s">
        <v>119</v>
      </c>
      <c r="DB7" s="40" t="s">
        <v>118</v>
      </c>
      <c r="DC7" s="40">
        <v>1060</v>
      </c>
      <c r="DD7" s="41"/>
      <c r="DE7" s="240"/>
      <c r="DF7" s="40" t="s">
        <v>119</v>
      </c>
      <c r="DG7" s="40" t="s">
        <v>118</v>
      </c>
      <c r="DH7" s="40">
        <v>1060</v>
      </c>
      <c r="DI7" s="40">
        <v>1060</v>
      </c>
      <c r="DJ7" s="41"/>
      <c r="DK7" s="240"/>
      <c r="DL7" s="40" t="s">
        <v>119</v>
      </c>
      <c r="DM7" s="40" t="s">
        <v>118</v>
      </c>
      <c r="DN7" s="40">
        <v>1060</v>
      </c>
      <c r="DO7" s="43" t="s">
        <v>398</v>
      </c>
      <c r="DP7" s="41"/>
      <c r="DQ7" s="240"/>
      <c r="DR7" s="40" t="s">
        <v>119</v>
      </c>
      <c r="DS7" s="40" t="s">
        <v>118</v>
      </c>
      <c r="DT7" s="40">
        <v>1060</v>
      </c>
      <c r="DU7" s="40">
        <v>1060</v>
      </c>
      <c r="DV7" s="41"/>
      <c r="DW7" s="240"/>
      <c r="DX7" s="40" t="s">
        <v>119</v>
      </c>
      <c r="DY7" s="40" t="s">
        <v>118</v>
      </c>
      <c r="DZ7" s="40">
        <v>1060</v>
      </c>
      <c r="EA7" s="41"/>
      <c r="EB7" s="240"/>
      <c r="EC7" s="40" t="s">
        <v>119</v>
      </c>
      <c r="ED7" s="40" t="s">
        <v>118</v>
      </c>
      <c r="EE7" s="40">
        <v>1060</v>
      </c>
      <c r="EF7" s="41"/>
      <c r="EG7" s="240"/>
      <c r="EH7" s="40" t="s">
        <v>119</v>
      </c>
      <c r="EI7" s="39" t="s">
        <v>118</v>
      </c>
      <c r="EJ7" s="40">
        <v>0</v>
      </c>
      <c r="EK7" s="42"/>
      <c r="EL7" s="246"/>
      <c r="EM7" s="40" t="s">
        <v>119</v>
      </c>
      <c r="EN7" s="40" t="s">
        <v>118</v>
      </c>
      <c r="EO7" s="40">
        <v>0</v>
      </c>
      <c r="EP7" s="40">
        <v>0</v>
      </c>
      <c r="EQ7" s="40">
        <v>0</v>
      </c>
      <c r="ER7" s="41"/>
      <c r="ES7" s="240"/>
      <c r="ET7" s="40" t="s">
        <v>119</v>
      </c>
      <c r="EU7" s="40" t="s">
        <v>118</v>
      </c>
      <c r="EV7" s="40" t="s">
        <v>244</v>
      </c>
      <c r="EW7" s="40" t="s">
        <v>244</v>
      </c>
      <c r="EX7" s="40" t="s">
        <v>244</v>
      </c>
    </row>
    <row r="8" spans="1:154" ht="15" customHeight="1">
      <c r="A8" s="240" t="s">
        <v>120</v>
      </c>
      <c r="B8" s="241" t="s">
        <v>233</v>
      </c>
      <c r="C8" s="39" t="s">
        <v>121</v>
      </c>
      <c r="D8" s="40">
        <v>0</v>
      </c>
      <c r="E8" s="40" t="s">
        <v>117</v>
      </c>
      <c r="F8" s="40" t="s">
        <v>117</v>
      </c>
      <c r="G8" s="41"/>
      <c r="H8" s="240" t="s">
        <v>120</v>
      </c>
      <c r="I8" s="241" t="s">
        <v>233</v>
      </c>
      <c r="J8" s="40" t="s">
        <v>121</v>
      </c>
      <c r="K8" s="40">
        <f>2040*3/2</f>
        <v>3060</v>
      </c>
      <c r="L8" s="40">
        <f>2040*3/2</f>
        <v>3060</v>
      </c>
      <c r="M8" s="40">
        <v>0</v>
      </c>
      <c r="N8" s="41"/>
      <c r="O8" s="240" t="s">
        <v>120</v>
      </c>
      <c r="P8" s="241" t="s">
        <v>233</v>
      </c>
      <c r="Q8" s="40" t="s">
        <v>121</v>
      </c>
      <c r="R8" s="40">
        <f>2040*3/2</f>
        <v>3060</v>
      </c>
      <c r="S8" s="40">
        <f>2040*3/2</f>
        <v>3060</v>
      </c>
      <c r="T8" s="40">
        <v>0</v>
      </c>
      <c r="U8" s="41"/>
      <c r="V8" s="240" t="s">
        <v>120</v>
      </c>
      <c r="W8" s="241" t="s">
        <v>233</v>
      </c>
      <c r="X8" s="40" t="s">
        <v>121</v>
      </c>
      <c r="Y8" s="40">
        <v>0</v>
      </c>
      <c r="Z8" s="40">
        <v>0</v>
      </c>
      <c r="AA8" s="40">
        <v>0</v>
      </c>
      <c r="AB8" s="40">
        <f>2040*3/2</f>
        <v>3060</v>
      </c>
      <c r="AC8" s="40">
        <f>2040*3/2</f>
        <v>3060</v>
      </c>
      <c r="AD8" s="41"/>
      <c r="AE8" s="240" t="s">
        <v>120</v>
      </c>
      <c r="AF8" s="241" t="s">
        <v>233</v>
      </c>
      <c r="AG8" s="40" t="s">
        <v>121</v>
      </c>
      <c r="AH8" s="40">
        <f>2040*3/2</f>
        <v>3060</v>
      </c>
      <c r="AI8" s="40">
        <f>2040*3/2</f>
        <v>3060</v>
      </c>
      <c r="AJ8" s="40">
        <v>0</v>
      </c>
      <c r="AK8" s="41"/>
      <c r="AL8" s="240" t="s">
        <v>120</v>
      </c>
      <c r="AM8" s="241" t="s">
        <v>233</v>
      </c>
      <c r="AN8" s="40" t="s">
        <v>121</v>
      </c>
      <c r="AO8" s="40">
        <f>2040*3/2</f>
        <v>3060</v>
      </c>
      <c r="AP8" s="40">
        <v>3060</v>
      </c>
      <c r="AQ8" s="40">
        <v>0</v>
      </c>
      <c r="AR8" s="41"/>
      <c r="AS8" s="240" t="s">
        <v>120</v>
      </c>
      <c r="AT8" s="241" t="s">
        <v>233</v>
      </c>
      <c r="AU8" s="40" t="s">
        <v>121</v>
      </c>
      <c r="AV8" s="40" t="s">
        <v>385</v>
      </c>
      <c r="AW8" s="40" t="s">
        <v>388</v>
      </c>
      <c r="AX8" s="40">
        <v>0</v>
      </c>
      <c r="AY8" s="41"/>
      <c r="AZ8" s="240" t="s">
        <v>120</v>
      </c>
      <c r="BA8" s="241" t="s">
        <v>233</v>
      </c>
      <c r="BB8" s="40" t="s">
        <v>121</v>
      </c>
      <c r="BC8" s="40">
        <f>2040*3/2</f>
        <v>3060</v>
      </c>
      <c r="BD8" s="40">
        <f>2040*3/2</f>
        <v>3060</v>
      </c>
      <c r="BE8" s="41"/>
      <c r="BF8" s="240" t="s">
        <v>120</v>
      </c>
      <c r="BG8" s="241" t="s">
        <v>233</v>
      </c>
      <c r="BH8" s="40" t="s">
        <v>121</v>
      </c>
      <c r="BI8" s="40">
        <v>0</v>
      </c>
      <c r="BJ8" s="40">
        <v>0</v>
      </c>
      <c r="BK8" s="40">
        <v>0</v>
      </c>
      <c r="BL8" s="40">
        <v>0</v>
      </c>
      <c r="BM8" s="41"/>
      <c r="BN8" s="240" t="s">
        <v>120</v>
      </c>
      <c r="BO8" s="241" t="s">
        <v>233</v>
      </c>
      <c r="BP8" s="40" t="s">
        <v>121</v>
      </c>
      <c r="BQ8" s="40">
        <f>2040*3/2</f>
        <v>3060</v>
      </c>
      <c r="BR8" s="40">
        <v>3060</v>
      </c>
      <c r="BS8" s="41"/>
      <c r="BT8" s="240" t="s">
        <v>120</v>
      </c>
      <c r="BU8" s="241" t="s">
        <v>233</v>
      </c>
      <c r="BV8" s="40" t="s">
        <v>121</v>
      </c>
      <c r="BW8" s="40">
        <f>2040*3/2</f>
        <v>3060</v>
      </c>
      <c r="BX8" s="40">
        <f>2040*3/2</f>
        <v>3060</v>
      </c>
      <c r="BY8" s="41"/>
      <c r="BZ8" s="240" t="s">
        <v>120</v>
      </c>
      <c r="CA8" s="241" t="s">
        <v>233</v>
      </c>
      <c r="CB8" s="40" t="s">
        <v>121</v>
      </c>
      <c r="CC8" s="40">
        <v>0</v>
      </c>
      <c r="CD8" s="40">
        <v>0</v>
      </c>
      <c r="CE8" s="40">
        <f>2040*3/2</f>
        <v>3060</v>
      </c>
      <c r="CF8" s="40">
        <f>2040*3/2</f>
        <v>3060</v>
      </c>
      <c r="CG8" s="42"/>
      <c r="CH8" s="246" t="s">
        <v>120</v>
      </c>
      <c r="CI8" s="241" t="s">
        <v>233</v>
      </c>
      <c r="CJ8" s="40" t="s">
        <v>121</v>
      </c>
      <c r="CK8" s="40">
        <f>2040*3/2</f>
        <v>3060</v>
      </c>
      <c r="CL8" s="40">
        <f>2040*3/2</f>
        <v>3060</v>
      </c>
      <c r="CM8" s="41"/>
      <c r="CN8" s="240" t="s">
        <v>120</v>
      </c>
      <c r="CO8" s="241" t="s">
        <v>233</v>
      </c>
      <c r="CP8" s="40" t="s">
        <v>121</v>
      </c>
      <c r="CQ8" s="40">
        <f>2040*3/2</f>
        <v>3060</v>
      </c>
      <c r="CR8" s="40">
        <f>CQ8</f>
        <v>3060</v>
      </c>
      <c r="CS8" s="41"/>
      <c r="CT8" s="240" t="s">
        <v>120</v>
      </c>
      <c r="CU8" s="241" t="s">
        <v>233</v>
      </c>
      <c r="CV8" s="40" t="s">
        <v>121</v>
      </c>
      <c r="CW8" s="40">
        <f>2040*3/2</f>
        <v>3060</v>
      </c>
      <c r="CX8" s="40">
        <f>CW8</f>
        <v>3060</v>
      </c>
      <c r="CY8" s="41"/>
      <c r="CZ8" s="240" t="s">
        <v>120</v>
      </c>
      <c r="DA8" s="241" t="s">
        <v>233</v>
      </c>
      <c r="DB8" s="40" t="s">
        <v>121</v>
      </c>
      <c r="DC8" s="40">
        <v>0</v>
      </c>
      <c r="DD8" s="41"/>
      <c r="DE8" s="240" t="s">
        <v>120</v>
      </c>
      <c r="DF8" s="241" t="s">
        <v>233</v>
      </c>
      <c r="DG8" s="40" t="s">
        <v>121</v>
      </c>
      <c r="DH8" s="40">
        <f>2040*3/2</f>
        <v>3060</v>
      </c>
      <c r="DI8" s="40">
        <f>DH8</f>
        <v>3060</v>
      </c>
      <c r="DJ8" s="41"/>
      <c r="DK8" s="240" t="s">
        <v>120</v>
      </c>
      <c r="DL8" s="241" t="s">
        <v>233</v>
      </c>
      <c r="DM8" s="40" t="s">
        <v>121</v>
      </c>
      <c r="DN8" s="40">
        <f>2040*3</f>
        <v>6120</v>
      </c>
      <c r="DO8" s="43">
        <v>0</v>
      </c>
      <c r="DP8" s="41"/>
      <c r="DQ8" s="240" t="s">
        <v>120</v>
      </c>
      <c r="DR8" s="241" t="s">
        <v>233</v>
      </c>
      <c r="DS8" s="40" t="s">
        <v>121</v>
      </c>
      <c r="DT8" s="40">
        <f>2040*3/2</f>
        <v>3060</v>
      </c>
      <c r="DU8" s="40">
        <f>DT8</f>
        <v>3060</v>
      </c>
      <c r="DV8" s="41"/>
      <c r="DW8" s="240" t="s">
        <v>120</v>
      </c>
      <c r="DX8" s="241" t="s">
        <v>233</v>
      </c>
      <c r="DY8" s="40" t="s">
        <v>121</v>
      </c>
      <c r="DZ8" s="40">
        <v>0</v>
      </c>
      <c r="EA8" s="41"/>
      <c r="EB8" s="240" t="s">
        <v>120</v>
      </c>
      <c r="EC8" s="241" t="s">
        <v>233</v>
      </c>
      <c r="ED8" s="40" t="s">
        <v>121</v>
      </c>
      <c r="EE8" s="40">
        <v>0</v>
      </c>
      <c r="EF8" s="41"/>
      <c r="EG8" s="240" t="s">
        <v>120</v>
      </c>
      <c r="EH8" s="241" t="s">
        <v>233</v>
      </c>
      <c r="EI8" s="39" t="s">
        <v>121</v>
      </c>
      <c r="EJ8" s="40">
        <v>0</v>
      </c>
      <c r="EK8" s="42"/>
      <c r="EL8" s="246" t="s">
        <v>120</v>
      </c>
      <c r="EM8" s="241" t="s">
        <v>233</v>
      </c>
      <c r="EN8" s="40" t="s">
        <v>121</v>
      </c>
      <c r="EO8" s="40">
        <v>0</v>
      </c>
      <c r="EP8" s="40">
        <v>0</v>
      </c>
      <c r="EQ8" s="40">
        <v>0</v>
      </c>
      <c r="ER8" s="41"/>
      <c r="ES8" s="240" t="s">
        <v>120</v>
      </c>
      <c r="ET8" s="241" t="s">
        <v>233</v>
      </c>
      <c r="EU8" s="40" t="s">
        <v>121</v>
      </c>
      <c r="EV8" s="40">
        <f>2040*3/2</f>
        <v>3060</v>
      </c>
      <c r="EW8" s="40">
        <f>2040*3/2</f>
        <v>3060</v>
      </c>
      <c r="EX8" s="40" t="s">
        <v>244</v>
      </c>
    </row>
    <row r="9" spans="1:154" ht="15" customHeight="1">
      <c r="A9" s="240"/>
      <c r="B9" s="241"/>
      <c r="C9" s="39" t="s">
        <v>122</v>
      </c>
      <c r="D9" s="40">
        <f>2040*3/2</f>
        <v>3060</v>
      </c>
      <c r="E9" s="40">
        <f>2040*3/2</f>
        <v>3060</v>
      </c>
      <c r="F9" s="40">
        <f>2040*3</f>
        <v>6120</v>
      </c>
      <c r="G9" s="41"/>
      <c r="H9" s="240"/>
      <c r="I9" s="241"/>
      <c r="J9" s="40" t="s">
        <v>122</v>
      </c>
      <c r="K9" s="40">
        <v>0</v>
      </c>
      <c r="L9" s="40">
        <v>0</v>
      </c>
      <c r="M9" s="40">
        <v>0</v>
      </c>
      <c r="N9" s="41"/>
      <c r="O9" s="240"/>
      <c r="P9" s="241"/>
      <c r="Q9" s="40" t="s">
        <v>122</v>
      </c>
      <c r="R9" s="40">
        <v>0</v>
      </c>
      <c r="S9" s="40">
        <v>0</v>
      </c>
      <c r="T9" s="40">
        <v>0</v>
      </c>
      <c r="U9" s="41"/>
      <c r="V9" s="240"/>
      <c r="W9" s="241"/>
      <c r="X9" s="40" t="s">
        <v>122</v>
      </c>
      <c r="Y9" s="40">
        <f>2040*3/2</f>
        <v>3060</v>
      </c>
      <c r="Z9" s="40">
        <f>2040*3/2</f>
        <v>3060</v>
      </c>
      <c r="AA9" s="40">
        <v>0</v>
      </c>
      <c r="AB9" s="40">
        <v>0</v>
      </c>
      <c r="AC9" s="40">
        <v>0</v>
      </c>
      <c r="AD9" s="41"/>
      <c r="AE9" s="240"/>
      <c r="AF9" s="241"/>
      <c r="AG9" s="40" t="s">
        <v>122</v>
      </c>
      <c r="AH9" s="40">
        <v>0</v>
      </c>
      <c r="AI9" s="40">
        <v>0</v>
      </c>
      <c r="AJ9" s="40">
        <v>0</v>
      </c>
      <c r="AK9" s="41"/>
      <c r="AL9" s="240"/>
      <c r="AM9" s="241"/>
      <c r="AN9" s="40" t="s">
        <v>122</v>
      </c>
      <c r="AO9" s="40">
        <v>0</v>
      </c>
      <c r="AP9" s="40">
        <v>0</v>
      </c>
      <c r="AQ9" s="40">
        <v>0</v>
      </c>
      <c r="AR9" s="41"/>
      <c r="AS9" s="240"/>
      <c r="AT9" s="241"/>
      <c r="AU9" s="40" t="s">
        <v>122</v>
      </c>
      <c r="AV9" s="40">
        <v>0</v>
      </c>
      <c r="AW9" s="40">
        <v>0</v>
      </c>
      <c r="AX9" s="40">
        <v>0</v>
      </c>
      <c r="AY9" s="41"/>
      <c r="AZ9" s="240"/>
      <c r="BA9" s="241"/>
      <c r="BB9" s="40" t="s">
        <v>122</v>
      </c>
      <c r="BC9" s="40">
        <v>0</v>
      </c>
      <c r="BD9" s="40">
        <v>0</v>
      </c>
      <c r="BE9" s="41"/>
      <c r="BF9" s="240"/>
      <c r="BG9" s="241"/>
      <c r="BH9" s="40" t="s">
        <v>122</v>
      </c>
      <c r="BI9" s="40">
        <f>2040*3/2</f>
        <v>3060</v>
      </c>
      <c r="BJ9" s="40">
        <f>2040*3/2</f>
        <v>3060</v>
      </c>
      <c r="BK9" s="40">
        <f>2040*3/2</f>
        <v>3060</v>
      </c>
      <c r="BL9" s="40">
        <f>2040*3/2</f>
        <v>3060</v>
      </c>
      <c r="BM9" s="41"/>
      <c r="BN9" s="240"/>
      <c r="BO9" s="241"/>
      <c r="BP9" s="40" t="s">
        <v>122</v>
      </c>
      <c r="BQ9" s="40">
        <v>0</v>
      </c>
      <c r="BR9" s="40">
        <v>0</v>
      </c>
      <c r="BS9" s="41"/>
      <c r="BT9" s="240"/>
      <c r="BU9" s="241"/>
      <c r="BV9" s="40" t="s">
        <v>122</v>
      </c>
      <c r="BW9" s="40">
        <v>0</v>
      </c>
      <c r="BX9" s="40">
        <v>0</v>
      </c>
      <c r="BY9" s="41"/>
      <c r="BZ9" s="240"/>
      <c r="CA9" s="241"/>
      <c r="CB9" s="40" t="s">
        <v>122</v>
      </c>
      <c r="CC9" s="40">
        <f>2040*3/2</f>
        <v>3060</v>
      </c>
      <c r="CD9" s="40">
        <f>2040*3/2</f>
        <v>3060</v>
      </c>
      <c r="CE9" s="40">
        <v>0</v>
      </c>
      <c r="CF9" s="40">
        <v>0</v>
      </c>
      <c r="CG9" s="42"/>
      <c r="CH9" s="246"/>
      <c r="CI9" s="241"/>
      <c r="CJ9" s="40" t="s">
        <v>122</v>
      </c>
      <c r="CK9" s="40">
        <v>0</v>
      </c>
      <c r="CL9" s="40">
        <v>0</v>
      </c>
      <c r="CM9" s="41"/>
      <c r="CN9" s="240"/>
      <c r="CO9" s="241"/>
      <c r="CP9" s="40" t="s">
        <v>122</v>
      </c>
      <c r="CQ9" s="40">
        <v>0</v>
      </c>
      <c r="CR9" s="40" t="s">
        <v>117</v>
      </c>
      <c r="CS9" s="41"/>
      <c r="CT9" s="240"/>
      <c r="CU9" s="241"/>
      <c r="CV9" s="40" t="s">
        <v>122</v>
      </c>
      <c r="CW9" s="40" t="s">
        <v>117</v>
      </c>
      <c r="CX9" s="40">
        <v>0</v>
      </c>
      <c r="CY9" s="41"/>
      <c r="CZ9" s="240"/>
      <c r="DA9" s="241"/>
      <c r="DB9" s="40" t="s">
        <v>122</v>
      </c>
      <c r="DC9" s="40">
        <f>2040*3</f>
        <v>6120</v>
      </c>
      <c r="DD9" s="41"/>
      <c r="DE9" s="240"/>
      <c r="DF9" s="241"/>
      <c r="DG9" s="40" t="s">
        <v>122</v>
      </c>
      <c r="DH9" s="40">
        <v>0</v>
      </c>
      <c r="DI9" s="40">
        <v>0</v>
      </c>
      <c r="DJ9" s="41"/>
      <c r="DK9" s="240"/>
      <c r="DL9" s="241"/>
      <c r="DM9" s="40" t="s">
        <v>122</v>
      </c>
      <c r="DN9" s="40">
        <v>0</v>
      </c>
      <c r="DO9" s="43">
        <v>0</v>
      </c>
      <c r="DP9" s="41"/>
      <c r="DQ9" s="240"/>
      <c r="DR9" s="241"/>
      <c r="DS9" s="40" t="s">
        <v>122</v>
      </c>
      <c r="DT9" s="40">
        <v>0</v>
      </c>
      <c r="DU9" s="40">
        <v>0</v>
      </c>
      <c r="DV9" s="41"/>
      <c r="DW9" s="240"/>
      <c r="DX9" s="241"/>
      <c r="DY9" s="40" t="s">
        <v>122</v>
      </c>
      <c r="DZ9" s="40">
        <f>2040*3</f>
        <v>6120</v>
      </c>
      <c r="EA9" s="41"/>
      <c r="EB9" s="240"/>
      <c r="EC9" s="241"/>
      <c r="ED9" s="40" t="s">
        <v>122</v>
      </c>
      <c r="EE9" s="40">
        <f>2040*3</f>
        <v>6120</v>
      </c>
      <c r="EF9" s="41"/>
      <c r="EG9" s="240"/>
      <c r="EH9" s="241"/>
      <c r="EI9" s="39" t="s">
        <v>122</v>
      </c>
      <c r="EJ9" s="40">
        <v>0</v>
      </c>
      <c r="EK9" s="42"/>
      <c r="EL9" s="246"/>
      <c r="EM9" s="241"/>
      <c r="EN9" s="40" t="s">
        <v>122</v>
      </c>
      <c r="EO9" s="40">
        <v>0</v>
      </c>
      <c r="EP9" s="40">
        <v>0</v>
      </c>
      <c r="EQ9" s="40">
        <v>0</v>
      </c>
      <c r="ER9" s="41"/>
      <c r="ES9" s="240"/>
      <c r="ET9" s="241"/>
      <c r="EU9" s="40" t="s">
        <v>122</v>
      </c>
      <c r="EV9" s="40" t="s">
        <v>244</v>
      </c>
      <c r="EW9" s="40" t="s">
        <v>244</v>
      </c>
      <c r="EX9" s="40" t="s">
        <v>244</v>
      </c>
    </row>
    <row r="10" spans="1:154" ht="15" customHeight="1">
      <c r="A10" s="240"/>
      <c r="B10" s="241"/>
      <c r="C10" s="39" t="s">
        <v>123</v>
      </c>
      <c r="D10" s="40"/>
      <c r="E10" s="40"/>
      <c r="F10" s="40"/>
      <c r="G10" s="41"/>
      <c r="H10" s="240"/>
      <c r="I10" s="241"/>
      <c r="J10" s="44" t="s">
        <v>123</v>
      </c>
      <c r="K10" s="40">
        <v>0</v>
      </c>
      <c r="L10" s="40">
        <v>0</v>
      </c>
      <c r="M10" s="45">
        <v>0</v>
      </c>
      <c r="N10" s="41"/>
      <c r="O10" s="240"/>
      <c r="P10" s="241"/>
      <c r="Q10" s="44" t="s">
        <v>123</v>
      </c>
      <c r="R10" s="40">
        <v>0</v>
      </c>
      <c r="S10" s="40">
        <v>0</v>
      </c>
      <c r="T10" s="45">
        <f>69*3</f>
        <v>207</v>
      </c>
      <c r="U10" s="41"/>
      <c r="V10" s="240"/>
      <c r="W10" s="241"/>
      <c r="X10" s="44" t="s">
        <v>123</v>
      </c>
      <c r="Y10" s="40"/>
      <c r="Z10" s="40">
        <v>0</v>
      </c>
      <c r="AA10" s="45">
        <f>69*3</f>
        <v>207</v>
      </c>
      <c r="AB10" s="40">
        <v>0</v>
      </c>
      <c r="AC10" s="40">
        <v>0</v>
      </c>
      <c r="AD10" s="41"/>
      <c r="AE10" s="240"/>
      <c r="AF10" s="241"/>
      <c r="AG10" s="44" t="s">
        <v>123</v>
      </c>
      <c r="AH10" s="40">
        <v>0</v>
      </c>
      <c r="AI10" s="40">
        <v>0</v>
      </c>
      <c r="AJ10" s="45">
        <f>69*3</f>
        <v>207</v>
      </c>
      <c r="AK10" s="41"/>
      <c r="AL10" s="240"/>
      <c r="AM10" s="241"/>
      <c r="AN10" s="44" t="s">
        <v>123</v>
      </c>
      <c r="AO10" s="40">
        <v>0</v>
      </c>
      <c r="AP10" s="40">
        <v>0</v>
      </c>
      <c r="AQ10" s="45">
        <f>69*3</f>
        <v>207</v>
      </c>
      <c r="AR10" s="41"/>
      <c r="AS10" s="240"/>
      <c r="AT10" s="241"/>
      <c r="AU10" s="44" t="s">
        <v>123</v>
      </c>
      <c r="AV10" s="40">
        <v>0</v>
      </c>
      <c r="AW10" s="40">
        <v>0</v>
      </c>
      <c r="AX10" s="45" t="s">
        <v>385</v>
      </c>
      <c r="AY10" s="41"/>
      <c r="AZ10" s="240"/>
      <c r="BA10" s="241"/>
      <c r="BB10" s="44" t="s">
        <v>123</v>
      </c>
      <c r="BC10" s="40">
        <v>0</v>
      </c>
      <c r="BD10" s="40"/>
      <c r="BE10" s="41"/>
      <c r="BF10" s="240"/>
      <c r="BG10" s="241"/>
      <c r="BH10" s="44" t="s">
        <v>123</v>
      </c>
      <c r="BI10" s="40"/>
      <c r="BJ10" s="40">
        <v>0</v>
      </c>
      <c r="BK10" s="40">
        <v>0</v>
      </c>
      <c r="BL10" s="40">
        <v>0</v>
      </c>
      <c r="BM10" s="41"/>
      <c r="BN10" s="240"/>
      <c r="BO10" s="241"/>
      <c r="BP10" s="44" t="s">
        <v>123</v>
      </c>
      <c r="BQ10" s="40">
        <v>0</v>
      </c>
      <c r="BR10" s="40"/>
      <c r="BS10" s="41"/>
      <c r="BT10" s="240"/>
      <c r="BU10" s="241"/>
      <c r="BV10" s="44" t="s">
        <v>123</v>
      </c>
      <c r="BW10" s="40">
        <v>0</v>
      </c>
      <c r="BX10" s="40">
        <v>0</v>
      </c>
      <c r="BY10" s="41"/>
      <c r="BZ10" s="240"/>
      <c r="CA10" s="241"/>
      <c r="CB10" s="44" t="s">
        <v>123</v>
      </c>
      <c r="CC10" s="40">
        <v>0</v>
      </c>
      <c r="CD10" s="40">
        <v>0</v>
      </c>
      <c r="CE10" s="40">
        <v>0</v>
      </c>
      <c r="CF10" s="40">
        <v>0</v>
      </c>
      <c r="CG10" s="42"/>
      <c r="CH10" s="246"/>
      <c r="CI10" s="241"/>
      <c r="CJ10" s="44" t="s">
        <v>123</v>
      </c>
      <c r="CK10" s="40">
        <v>0</v>
      </c>
      <c r="CL10" s="40">
        <v>0</v>
      </c>
      <c r="CM10" s="41"/>
      <c r="CN10" s="240"/>
      <c r="CO10" s="241"/>
      <c r="CP10" s="44" t="s">
        <v>123</v>
      </c>
      <c r="CQ10" s="40"/>
      <c r="CR10" s="40" t="s">
        <v>117</v>
      </c>
      <c r="CS10" s="41"/>
      <c r="CT10" s="240"/>
      <c r="CU10" s="241"/>
      <c r="CV10" s="44" t="s">
        <v>123</v>
      </c>
      <c r="CW10" s="40" t="s">
        <v>117</v>
      </c>
      <c r="CX10" s="40"/>
      <c r="CY10" s="41"/>
      <c r="CZ10" s="240"/>
      <c r="DA10" s="241"/>
      <c r="DB10" s="44" t="s">
        <v>123</v>
      </c>
      <c r="DC10" s="40" t="s">
        <v>117</v>
      </c>
      <c r="DD10" s="41"/>
      <c r="DE10" s="240"/>
      <c r="DF10" s="241"/>
      <c r="DG10" s="44" t="s">
        <v>123</v>
      </c>
      <c r="DH10" s="40"/>
      <c r="DI10" s="40"/>
      <c r="DJ10" s="41"/>
      <c r="DK10" s="240"/>
      <c r="DL10" s="241"/>
      <c r="DM10" s="44" t="s">
        <v>123</v>
      </c>
      <c r="DN10" s="40"/>
      <c r="DO10" s="43"/>
      <c r="DP10" s="41"/>
      <c r="DQ10" s="240"/>
      <c r="DR10" s="241"/>
      <c r="DS10" s="44" t="s">
        <v>123</v>
      </c>
      <c r="DT10" s="40"/>
      <c r="DU10" s="40"/>
      <c r="DV10" s="41"/>
      <c r="DW10" s="240"/>
      <c r="DX10" s="241"/>
      <c r="DY10" s="44" t="s">
        <v>123</v>
      </c>
      <c r="DZ10" s="40"/>
      <c r="EA10" s="41"/>
      <c r="EB10" s="240"/>
      <c r="EC10" s="241"/>
      <c r="ED10" s="44" t="s">
        <v>123</v>
      </c>
      <c r="EE10" s="40"/>
      <c r="EF10" s="41"/>
      <c r="EG10" s="240"/>
      <c r="EH10" s="241"/>
      <c r="EI10" s="39" t="s">
        <v>123</v>
      </c>
      <c r="EJ10" s="40"/>
      <c r="EK10" s="42"/>
      <c r="EL10" s="246"/>
      <c r="EM10" s="241"/>
      <c r="EN10" s="44" t="s">
        <v>123</v>
      </c>
      <c r="EO10" s="40">
        <v>0</v>
      </c>
      <c r="EP10" s="40">
        <v>0</v>
      </c>
      <c r="EQ10" s="40">
        <v>0</v>
      </c>
      <c r="ER10" s="41"/>
      <c r="ES10" s="240"/>
      <c r="ET10" s="241"/>
      <c r="EU10" s="44" t="s">
        <v>123</v>
      </c>
      <c r="EV10" s="40" t="s">
        <v>244</v>
      </c>
      <c r="EW10" s="40" t="s">
        <v>244</v>
      </c>
      <c r="EX10" s="45">
        <f>69*3</f>
        <v>207</v>
      </c>
    </row>
    <row r="11" spans="1:154" ht="15" customHeight="1">
      <c r="A11" s="240"/>
      <c r="B11" s="241" t="s">
        <v>124</v>
      </c>
      <c r="C11" s="39" t="s">
        <v>121</v>
      </c>
      <c r="D11" s="40">
        <v>0</v>
      </c>
      <c r="E11" s="40">
        <v>0</v>
      </c>
      <c r="F11" s="40">
        <v>0</v>
      </c>
      <c r="G11" s="41"/>
      <c r="H11" s="240"/>
      <c r="I11" s="241" t="s">
        <v>124</v>
      </c>
      <c r="J11" s="40" t="s">
        <v>121</v>
      </c>
      <c r="K11" s="40">
        <v>2624</v>
      </c>
      <c r="L11" s="40">
        <v>2624</v>
      </c>
      <c r="M11" s="40">
        <v>0</v>
      </c>
      <c r="N11" s="41"/>
      <c r="O11" s="240"/>
      <c r="P11" s="241" t="s">
        <v>124</v>
      </c>
      <c r="Q11" s="40" t="s">
        <v>121</v>
      </c>
      <c r="R11" s="40">
        <v>2624</v>
      </c>
      <c r="S11" s="40">
        <v>2624</v>
      </c>
      <c r="T11" s="40">
        <v>0</v>
      </c>
      <c r="U11" s="41"/>
      <c r="V11" s="240"/>
      <c r="W11" s="241" t="s">
        <v>124</v>
      </c>
      <c r="X11" s="40" t="s">
        <v>121</v>
      </c>
      <c r="Y11" s="40">
        <v>0</v>
      </c>
      <c r="Z11" s="40">
        <v>0</v>
      </c>
      <c r="AA11" s="40">
        <v>0</v>
      </c>
      <c r="AB11" s="40">
        <v>2624</v>
      </c>
      <c r="AC11" s="40">
        <v>2624</v>
      </c>
      <c r="AD11" s="41"/>
      <c r="AE11" s="240"/>
      <c r="AF11" s="241" t="s">
        <v>124</v>
      </c>
      <c r="AG11" s="40" t="s">
        <v>121</v>
      </c>
      <c r="AH11" s="40">
        <v>2624</v>
      </c>
      <c r="AI11" s="40">
        <v>2624</v>
      </c>
      <c r="AJ11" s="40">
        <v>0</v>
      </c>
      <c r="AK11" s="41"/>
      <c r="AL11" s="240"/>
      <c r="AM11" s="241" t="s">
        <v>124</v>
      </c>
      <c r="AN11" s="40" t="s">
        <v>121</v>
      </c>
      <c r="AO11" s="40">
        <v>2624</v>
      </c>
      <c r="AP11" s="40">
        <v>2624</v>
      </c>
      <c r="AQ11" s="40">
        <v>0</v>
      </c>
      <c r="AR11" s="41"/>
      <c r="AS11" s="240"/>
      <c r="AT11" s="241" t="s">
        <v>124</v>
      </c>
      <c r="AU11" s="40" t="s">
        <v>121</v>
      </c>
      <c r="AV11" s="40" t="s">
        <v>393</v>
      </c>
      <c r="AW11" s="40" t="s">
        <v>393</v>
      </c>
      <c r="AX11" s="40">
        <v>0</v>
      </c>
      <c r="AY11" s="41"/>
      <c r="AZ11" s="240"/>
      <c r="BA11" s="241" t="s">
        <v>124</v>
      </c>
      <c r="BB11" s="40" t="s">
        <v>121</v>
      </c>
      <c r="BC11" s="40">
        <v>2624</v>
      </c>
      <c r="BD11" s="40">
        <v>2624</v>
      </c>
      <c r="BE11" s="41"/>
      <c r="BF11" s="240"/>
      <c r="BG11" s="241" t="s">
        <v>124</v>
      </c>
      <c r="BH11" s="40" t="s">
        <v>121</v>
      </c>
      <c r="BI11" s="40">
        <v>0</v>
      </c>
      <c r="BJ11" s="40">
        <v>0</v>
      </c>
      <c r="BK11" s="40">
        <v>0</v>
      </c>
      <c r="BL11" s="40">
        <v>0</v>
      </c>
      <c r="BM11" s="41"/>
      <c r="BN11" s="240"/>
      <c r="BO11" s="241" t="s">
        <v>124</v>
      </c>
      <c r="BP11" s="40" t="s">
        <v>121</v>
      </c>
      <c r="BQ11" s="40">
        <v>2624</v>
      </c>
      <c r="BR11" s="40">
        <v>2624</v>
      </c>
      <c r="BS11" s="41"/>
      <c r="BT11" s="240"/>
      <c r="BU11" s="241" t="s">
        <v>124</v>
      </c>
      <c r="BV11" s="40" t="s">
        <v>121</v>
      </c>
      <c r="BW11" s="40">
        <v>2624</v>
      </c>
      <c r="BX11" s="40">
        <v>2624</v>
      </c>
      <c r="BY11" s="41"/>
      <c r="BZ11" s="240"/>
      <c r="CA11" s="241" t="s">
        <v>124</v>
      </c>
      <c r="CB11" s="40" t="s">
        <v>121</v>
      </c>
      <c r="CC11" s="40">
        <v>0</v>
      </c>
      <c r="CD11" s="40">
        <v>0</v>
      </c>
      <c r="CE11" s="40">
        <v>2624</v>
      </c>
      <c r="CF11" s="40">
        <v>2624</v>
      </c>
      <c r="CG11" s="42"/>
      <c r="CH11" s="246"/>
      <c r="CI11" s="241" t="s">
        <v>124</v>
      </c>
      <c r="CJ11" s="40" t="s">
        <v>121</v>
      </c>
      <c r="CK11" s="40">
        <v>2624</v>
      </c>
      <c r="CL11" s="40">
        <v>2624</v>
      </c>
      <c r="CM11" s="41"/>
      <c r="CN11" s="240"/>
      <c r="CO11" s="241" t="s">
        <v>124</v>
      </c>
      <c r="CP11" s="40" t="s">
        <v>121</v>
      </c>
      <c r="CQ11" s="40">
        <v>2624</v>
      </c>
      <c r="CR11" s="40">
        <v>2624</v>
      </c>
      <c r="CS11" s="41"/>
      <c r="CT11" s="240"/>
      <c r="CU11" s="241" t="s">
        <v>124</v>
      </c>
      <c r="CV11" s="40" t="s">
        <v>121</v>
      </c>
      <c r="CW11" s="40">
        <v>2624</v>
      </c>
      <c r="CX11" s="40">
        <v>2624</v>
      </c>
      <c r="CY11" s="41"/>
      <c r="CZ11" s="240"/>
      <c r="DA11" s="241" t="s">
        <v>124</v>
      </c>
      <c r="DB11" s="40" t="s">
        <v>121</v>
      </c>
      <c r="DC11" s="40">
        <v>0</v>
      </c>
      <c r="DD11" s="41"/>
      <c r="DE11" s="240"/>
      <c r="DF11" s="241" t="s">
        <v>124</v>
      </c>
      <c r="DG11" s="40" t="s">
        <v>121</v>
      </c>
      <c r="DH11" s="40">
        <v>2624</v>
      </c>
      <c r="DI11" s="40">
        <v>2624</v>
      </c>
      <c r="DJ11" s="41"/>
      <c r="DK11" s="240"/>
      <c r="DL11" s="241" t="s">
        <v>124</v>
      </c>
      <c r="DM11" s="40" t="s">
        <v>121</v>
      </c>
      <c r="DN11" s="40">
        <f>1749*3</f>
        <v>5247</v>
      </c>
      <c r="DO11" s="43">
        <v>0</v>
      </c>
      <c r="DP11" s="41"/>
      <c r="DQ11" s="240"/>
      <c r="DR11" s="241" t="s">
        <v>124</v>
      </c>
      <c r="DS11" s="40" t="s">
        <v>121</v>
      </c>
      <c r="DT11" s="40">
        <v>2624</v>
      </c>
      <c r="DU11" s="40">
        <v>2624</v>
      </c>
      <c r="DV11" s="41"/>
      <c r="DW11" s="240"/>
      <c r="DX11" s="241" t="s">
        <v>124</v>
      </c>
      <c r="DY11" s="40" t="s">
        <v>121</v>
      </c>
      <c r="DZ11" s="40">
        <v>0</v>
      </c>
      <c r="EA11" s="41"/>
      <c r="EB11" s="240"/>
      <c r="EC11" s="241" t="s">
        <v>124</v>
      </c>
      <c r="ED11" s="40" t="s">
        <v>121</v>
      </c>
      <c r="EE11" s="40">
        <v>0</v>
      </c>
      <c r="EF11" s="41"/>
      <c r="EG11" s="240"/>
      <c r="EH11" s="241" t="s">
        <v>124</v>
      </c>
      <c r="EI11" s="39" t="s">
        <v>121</v>
      </c>
      <c r="EJ11" s="40">
        <v>0</v>
      </c>
      <c r="EK11" s="42"/>
      <c r="EL11" s="246"/>
      <c r="EM11" s="241" t="s">
        <v>240</v>
      </c>
      <c r="EN11" s="40" t="s">
        <v>121</v>
      </c>
      <c r="EO11" s="40">
        <v>0</v>
      </c>
      <c r="EP11" s="40">
        <v>0</v>
      </c>
      <c r="EQ11" s="40">
        <v>0</v>
      </c>
      <c r="ER11" s="41"/>
      <c r="ES11" s="240"/>
      <c r="ET11" s="241" t="s">
        <v>124</v>
      </c>
      <c r="EU11" s="40" t="s">
        <v>121</v>
      </c>
      <c r="EV11" s="40" t="s">
        <v>244</v>
      </c>
      <c r="EW11" s="40" t="s">
        <v>244</v>
      </c>
      <c r="EX11" s="40" t="s">
        <v>244</v>
      </c>
    </row>
    <row r="12" spans="1:154" ht="15" customHeight="1">
      <c r="A12" s="240"/>
      <c r="B12" s="241"/>
      <c r="C12" s="39" t="s">
        <v>122</v>
      </c>
      <c r="D12" s="40">
        <v>2624</v>
      </c>
      <c r="E12" s="40">
        <v>2624</v>
      </c>
      <c r="F12" s="40">
        <f>1749*3</f>
        <v>5247</v>
      </c>
      <c r="G12" s="41"/>
      <c r="H12" s="240"/>
      <c r="I12" s="241"/>
      <c r="J12" s="40" t="s">
        <v>122</v>
      </c>
      <c r="K12" s="40">
        <v>0</v>
      </c>
      <c r="L12" s="40">
        <v>0</v>
      </c>
      <c r="M12" s="40">
        <v>0</v>
      </c>
      <c r="N12" s="41"/>
      <c r="O12" s="240"/>
      <c r="P12" s="241"/>
      <c r="Q12" s="40" t="s">
        <v>122</v>
      </c>
      <c r="R12" s="40">
        <v>0</v>
      </c>
      <c r="S12" s="40">
        <v>0</v>
      </c>
      <c r="T12" s="40">
        <v>0</v>
      </c>
      <c r="U12" s="41"/>
      <c r="V12" s="240"/>
      <c r="W12" s="241"/>
      <c r="X12" s="40" t="s">
        <v>122</v>
      </c>
      <c r="Y12" s="40">
        <v>2624</v>
      </c>
      <c r="Z12" s="40">
        <v>2624</v>
      </c>
      <c r="AA12" s="40">
        <v>0</v>
      </c>
      <c r="AB12" s="40">
        <v>0</v>
      </c>
      <c r="AC12" s="40">
        <v>0</v>
      </c>
      <c r="AD12" s="41"/>
      <c r="AE12" s="240"/>
      <c r="AF12" s="241"/>
      <c r="AG12" s="40" t="s">
        <v>122</v>
      </c>
      <c r="AH12" s="40">
        <v>0</v>
      </c>
      <c r="AI12" s="40">
        <v>0</v>
      </c>
      <c r="AJ12" s="40">
        <v>0</v>
      </c>
      <c r="AK12" s="41"/>
      <c r="AL12" s="240"/>
      <c r="AM12" s="241"/>
      <c r="AN12" s="40" t="s">
        <v>122</v>
      </c>
      <c r="AO12" s="40">
        <v>0</v>
      </c>
      <c r="AP12" s="40">
        <v>0</v>
      </c>
      <c r="AQ12" s="40">
        <v>0</v>
      </c>
      <c r="AR12" s="41"/>
      <c r="AS12" s="240"/>
      <c r="AT12" s="241"/>
      <c r="AU12" s="40" t="s">
        <v>122</v>
      </c>
      <c r="AV12" s="40">
        <v>0</v>
      </c>
      <c r="AW12" s="40">
        <v>0</v>
      </c>
      <c r="AX12" s="40">
        <v>0</v>
      </c>
      <c r="AY12" s="41"/>
      <c r="AZ12" s="240"/>
      <c r="BA12" s="241"/>
      <c r="BB12" s="40" t="s">
        <v>122</v>
      </c>
      <c r="BC12" s="40">
        <v>0</v>
      </c>
      <c r="BD12" s="40">
        <v>0</v>
      </c>
      <c r="BE12" s="41"/>
      <c r="BF12" s="240"/>
      <c r="BG12" s="241"/>
      <c r="BH12" s="40" t="s">
        <v>122</v>
      </c>
      <c r="BI12" s="40">
        <v>2624</v>
      </c>
      <c r="BJ12" s="40">
        <v>2624</v>
      </c>
      <c r="BK12" s="40">
        <v>2624</v>
      </c>
      <c r="BL12" s="40">
        <v>2624</v>
      </c>
      <c r="BM12" s="41"/>
      <c r="BN12" s="240"/>
      <c r="BO12" s="241"/>
      <c r="BP12" s="40" t="s">
        <v>122</v>
      </c>
      <c r="BQ12" s="40">
        <v>0</v>
      </c>
      <c r="BR12" s="40">
        <v>0</v>
      </c>
      <c r="BS12" s="41"/>
      <c r="BT12" s="240"/>
      <c r="BU12" s="241"/>
      <c r="BV12" s="40" t="s">
        <v>122</v>
      </c>
      <c r="BW12" s="40">
        <v>0</v>
      </c>
      <c r="BX12" s="40">
        <v>0</v>
      </c>
      <c r="BY12" s="41"/>
      <c r="BZ12" s="240"/>
      <c r="CA12" s="241"/>
      <c r="CB12" s="40" t="s">
        <v>122</v>
      </c>
      <c r="CC12" s="40">
        <v>2624</v>
      </c>
      <c r="CD12" s="40">
        <v>2624</v>
      </c>
      <c r="CE12" s="40">
        <v>0</v>
      </c>
      <c r="CF12" s="40">
        <v>0</v>
      </c>
      <c r="CG12" s="42"/>
      <c r="CH12" s="246"/>
      <c r="CI12" s="241"/>
      <c r="CJ12" s="40" t="s">
        <v>122</v>
      </c>
      <c r="CK12" s="40">
        <v>0</v>
      </c>
      <c r="CL12" s="40">
        <v>0</v>
      </c>
      <c r="CM12" s="41"/>
      <c r="CN12" s="240"/>
      <c r="CO12" s="241"/>
      <c r="CP12" s="40" t="s">
        <v>122</v>
      </c>
      <c r="CQ12" s="40">
        <v>0</v>
      </c>
      <c r="CR12" s="40" t="s">
        <v>117</v>
      </c>
      <c r="CS12" s="41"/>
      <c r="CT12" s="240"/>
      <c r="CU12" s="241"/>
      <c r="CV12" s="40" t="s">
        <v>122</v>
      </c>
      <c r="CW12" s="40" t="s">
        <v>117</v>
      </c>
      <c r="CX12" s="40">
        <v>0</v>
      </c>
      <c r="CY12" s="41"/>
      <c r="CZ12" s="240"/>
      <c r="DA12" s="241"/>
      <c r="DB12" s="40" t="s">
        <v>122</v>
      </c>
      <c r="DC12" s="40">
        <f>1749*3</f>
        <v>5247</v>
      </c>
      <c r="DD12" s="41"/>
      <c r="DE12" s="240"/>
      <c r="DF12" s="241"/>
      <c r="DG12" s="40" t="s">
        <v>122</v>
      </c>
      <c r="DH12" s="40">
        <v>0</v>
      </c>
      <c r="DI12" s="40"/>
      <c r="DJ12" s="41"/>
      <c r="DK12" s="240"/>
      <c r="DL12" s="241"/>
      <c r="DM12" s="40" t="s">
        <v>122</v>
      </c>
      <c r="DN12" s="40">
        <v>0</v>
      </c>
      <c r="DO12" s="43">
        <v>0</v>
      </c>
      <c r="DP12" s="41"/>
      <c r="DQ12" s="240"/>
      <c r="DR12" s="241"/>
      <c r="DS12" s="40" t="s">
        <v>122</v>
      </c>
      <c r="DT12" s="40">
        <v>0</v>
      </c>
      <c r="DU12" s="40">
        <v>0</v>
      </c>
      <c r="DV12" s="41"/>
      <c r="DW12" s="240"/>
      <c r="DX12" s="241"/>
      <c r="DY12" s="40" t="s">
        <v>122</v>
      </c>
      <c r="DZ12" s="40">
        <f>1749*3</f>
        <v>5247</v>
      </c>
      <c r="EA12" s="41"/>
      <c r="EB12" s="240"/>
      <c r="EC12" s="241"/>
      <c r="ED12" s="40" t="s">
        <v>122</v>
      </c>
      <c r="EE12" s="40">
        <f>1749*3</f>
        <v>5247</v>
      </c>
      <c r="EF12" s="41"/>
      <c r="EG12" s="240"/>
      <c r="EH12" s="241"/>
      <c r="EI12" s="39" t="s">
        <v>122</v>
      </c>
      <c r="EJ12" s="40">
        <f>1749+1749*2/2</f>
        <v>3498</v>
      </c>
      <c r="EK12" s="42"/>
      <c r="EL12" s="246"/>
      <c r="EM12" s="241"/>
      <c r="EN12" s="40" t="s">
        <v>122</v>
      </c>
      <c r="EO12" s="40">
        <f>1749*2/2</f>
        <v>1749</v>
      </c>
      <c r="EP12" s="40">
        <f>1749*2/2</f>
        <v>1749</v>
      </c>
      <c r="EQ12" s="40">
        <f>1749*2/2</f>
        <v>1749</v>
      </c>
      <c r="ER12" s="41"/>
      <c r="ES12" s="240"/>
      <c r="ET12" s="241"/>
      <c r="EU12" s="40" t="s">
        <v>122</v>
      </c>
      <c r="EV12" s="40">
        <v>2624</v>
      </c>
      <c r="EW12" s="40">
        <v>2624</v>
      </c>
      <c r="EX12" s="40" t="s">
        <v>244</v>
      </c>
    </row>
    <row r="13" spans="1:154" ht="15" customHeight="1">
      <c r="A13" s="240"/>
      <c r="B13" s="241"/>
      <c r="C13" s="39" t="s">
        <v>123</v>
      </c>
      <c r="D13" s="40"/>
      <c r="E13" s="40"/>
      <c r="F13" s="40"/>
      <c r="G13" s="41"/>
      <c r="H13" s="240"/>
      <c r="I13" s="241"/>
      <c r="J13" s="44" t="s">
        <v>123</v>
      </c>
      <c r="K13" s="40"/>
      <c r="L13" s="40"/>
      <c r="M13" s="45">
        <v>0</v>
      </c>
      <c r="N13" s="41"/>
      <c r="O13" s="240"/>
      <c r="P13" s="241"/>
      <c r="Q13" s="44" t="s">
        <v>123</v>
      </c>
      <c r="R13" s="40">
        <v>0</v>
      </c>
      <c r="S13" s="40">
        <v>0</v>
      </c>
      <c r="T13" s="45">
        <f>106*3</f>
        <v>318</v>
      </c>
      <c r="U13" s="41"/>
      <c r="V13" s="240"/>
      <c r="W13" s="241"/>
      <c r="X13" s="44" t="s">
        <v>123</v>
      </c>
      <c r="Y13" s="40"/>
      <c r="Z13" s="40">
        <v>0</v>
      </c>
      <c r="AA13" s="45">
        <f>106*3</f>
        <v>318</v>
      </c>
      <c r="AB13" s="40">
        <v>0</v>
      </c>
      <c r="AC13" s="40">
        <v>0</v>
      </c>
      <c r="AD13" s="41"/>
      <c r="AE13" s="240"/>
      <c r="AF13" s="241"/>
      <c r="AG13" s="44" t="s">
        <v>123</v>
      </c>
      <c r="AH13" s="40">
        <v>0</v>
      </c>
      <c r="AI13" s="40">
        <v>0</v>
      </c>
      <c r="AJ13" s="45">
        <f>106*3</f>
        <v>318</v>
      </c>
      <c r="AK13" s="41"/>
      <c r="AL13" s="240"/>
      <c r="AM13" s="241"/>
      <c r="AN13" s="44" t="s">
        <v>123</v>
      </c>
      <c r="AO13" s="40">
        <v>0</v>
      </c>
      <c r="AP13" s="40">
        <v>0</v>
      </c>
      <c r="AQ13" s="45">
        <f>106*3</f>
        <v>318</v>
      </c>
      <c r="AR13" s="41"/>
      <c r="AS13" s="240"/>
      <c r="AT13" s="241"/>
      <c r="AU13" s="44" t="s">
        <v>123</v>
      </c>
      <c r="AV13" s="40">
        <v>0</v>
      </c>
      <c r="AW13" s="40">
        <v>0</v>
      </c>
      <c r="AX13" s="45" t="s">
        <v>391</v>
      </c>
      <c r="AY13" s="41"/>
      <c r="AZ13" s="240"/>
      <c r="BA13" s="241"/>
      <c r="BB13" s="44" t="s">
        <v>123</v>
      </c>
      <c r="BC13" s="40">
        <v>0</v>
      </c>
      <c r="BD13" s="40"/>
      <c r="BE13" s="41"/>
      <c r="BF13" s="240"/>
      <c r="BG13" s="241"/>
      <c r="BH13" s="44" t="s">
        <v>123</v>
      </c>
      <c r="BI13" s="40"/>
      <c r="BJ13" s="40"/>
      <c r="BK13" s="40">
        <v>0</v>
      </c>
      <c r="BL13" s="40">
        <v>0</v>
      </c>
      <c r="BM13" s="41"/>
      <c r="BN13" s="240"/>
      <c r="BO13" s="241"/>
      <c r="BP13" s="44" t="s">
        <v>123</v>
      </c>
      <c r="BQ13" s="40">
        <v>0</v>
      </c>
      <c r="BR13" s="40"/>
      <c r="BS13" s="41"/>
      <c r="BT13" s="240"/>
      <c r="BU13" s="241"/>
      <c r="BV13" s="44" t="s">
        <v>123</v>
      </c>
      <c r="BW13" s="40">
        <v>0</v>
      </c>
      <c r="BX13" s="40">
        <v>0</v>
      </c>
      <c r="BY13" s="41"/>
      <c r="BZ13" s="240"/>
      <c r="CA13" s="241"/>
      <c r="CB13" s="44" t="s">
        <v>123</v>
      </c>
      <c r="CC13" s="40">
        <v>0</v>
      </c>
      <c r="CD13" s="40">
        <v>0</v>
      </c>
      <c r="CE13" s="40">
        <v>0</v>
      </c>
      <c r="CF13" s="40">
        <v>0</v>
      </c>
      <c r="CG13" s="42"/>
      <c r="CH13" s="246"/>
      <c r="CI13" s="241"/>
      <c r="CJ13" s="44" t="s">
        <v>123</v>
      </c>
      <c r="CK13" s="40">
        <v>0</v>
      </c>
      <c r="CL13" s="40">
        <v>0</v>
      </c>
      <c r="CM13" s="41"/>
      <c r="CN13" s="240"/>
      <c r="CO13" s="241"/>
      <c r="CP13" s="44" t="s">
        <v>123</v>
      </c>
      <c r="CQ13" s="40"/>
      <c r="CR13" s="40" t="s">
        <v>117</v>
      </c>
      <c r="CS13" s="41"/>
      <c r="CT13" s="240"/>
      <c r="CU13" s="241"/>
      <c r="CV13" s="44" t="s">
        <v>123</v>
      </c>
      <c r="CW13" s="40" t="s">
        <v>117</v>
      </c>
      <c r="CX13" s="40"/>
      <c r="CY13" s="41"/>
      <c r="CZ13" s="240"/>
      <c r="DA13" s="241"/>
      <c r="DB13" s="44" t="s">
        <v>123</v>
      </c>
      <c r="DC13" s="40" t="s">
        <v>117</v>
      </c>
      <c r="DD13" s="41"/>
      <c r="DE13" s="240"/>
      <c r="DF13" s="241"/>
      <c r="DG13" s="44" t="s">
        <v>123</v>
      </c>
      <c r="DH13" s="40"/>
      <c r="DI13" s="40"/>
      <c r="DJ13" s="41"/>
      <c r="DK13" s="240"/>
      <c r="DL13" s="241"/>
      <c r="DM13" s="44" t="s">
        <v>123</v>
      </c>
      <c r="DN13" s="40"/>
      <c r="DO13" s="43"/>
      <c r="DP13" s="41"/>
      <c r="DQ13" s="240"/>
      <c r="DR13" s="241"/>
      <c r="DS13" s="44" t="s">
        <v>123</v>
      </c>
      <c r="DT13" s="40"/>
      <c r="DU13" s="40"/>
      <c r="DV13" s="41"/>
      <c r="DW13" s="240"/>
      <c r="DX13" s="241"/>
      <c r="DY13" s="44" t="s">
        <v>123</v>
      </c>
      <c r="DZ13" s="40"/>
      <c r="EA13" s="41"/>
      <c r="EB13" s="240"/>
      <c r="EC13" s="241"/>
      <c r="ED13" s="44" t="s">
        <v>123</v>
      </c>
      <c r="EE13" s="40"/>
      <c r="EF13" s="41"/>
      <c r="EG13" s="240"/>
      <c r="EH13" s="241"/>
      <c r="EI13" s="39" t="s">
        <v>123</v>
      </c>
      <c r="EJ13" s="40"/>
      <c r="EK13" s="42"/>
      <c r="EL13" s="246"/>
      <c r="EM13" s="241"/>
      <c r="EN13" s="44" t="s">
        <v>123</v>
      </c>
      <c r="EO13" s="40">
        <v>0</v>
      </c>
      <c r="EP13" s="40">
        <v>0</v>
      </c>
      <c r="EQ13" s="40">
        <v>0</v>
      </c>
      <c r="ER13" s="41"/>
      <c r="ES13" s="240"/>
      <c r="ET13" s="241"/>
      <c r="EU13" s="44" t="s">
        <v>123</v>
      </c>
      <c r="EV13" s="40">
        <v>0</v>
      </c>
      <c r="EW13" s="40" t="s">
        <v>244</v>
      </c>
      <c r="EX13" s="45">
        <f>106*3</f>
        <v>318</v>
      </c>
    </row>
    <row r="14" spans="1:154" ht="15" customHeight="1">
      <c r="A14" s="240"/>
      <c r="B14" s="241" t="s">
        <v>147</v>
      </c>
      <c r="C14" s="39" t="s">
        <v>121</v>
      </c>
      <c r="D14" s="40">
        <v>0</v>
      </c>
      <c r="E14" s="40">
        <v>0</v>
      </c>
      <c r="F14" s="40">
        <v>0</v>
      </c>
      <c r="G14" s="41"/>
      <c r="H14" s="240"/>
      <c r="I14" s="241" t="s">
        <v>147</v>
      </c>
      <c r="J14" s="40" t="s">
        <v>121</v>
      </c>
      <c r="K14" s="40">
        <v>2624</v>
      </c>
      <c r="L14" s="40">
        <v>2624</v>
      </c>
      <c r="M14" s="40">
        <v>0</v>
      </c>
      <c r="N14" s="41"/>
      <c r="O14" s="240"/>
      <c r="P14" s="241" t="s">
        <v>147</v>
      </c>
      <c r="Q14" s="40" t="s">
        <v>121</v>
      </c>
      <c r="R14" s="40">
        <v>2624</v>
      </c>
      <c r="S14" s="40">
        <v>2624</v>
      </c>
      <c r="T14" s="40">
        <v>0</v>
      </c>
      <c r="U14" s="41"/>
      <c r="V14" s="240"/>
      <c r="W14" s="241" t="s">
        <v>147</v>
      </c>
      <c r="X14" s="40" t="s">
        <v>121</v>
      </c>
      <c r="Y14" s="40">
        <v>0</v>
      </c>
      <c r="Z14" s="40">
        <v>0</v>
      </c>
      <c r="AA14" s="40">
        <v>0</v>
      </c>
      <c r="AB14" s="40">
        <v>2624</v>
      </c>
      <c r="AC14" s="40">
        <v>2624</v>
      </c>
      <c r="AD14" s="41"/>
      <c r="AE14" s="240"/>
      <c r="AF14" s="241" t="s">
        <v>147</v>
      </c>
      <c r="AG14" s="40" t="s">
        <v>121</v>
      </c>
      <c r="AH14" s="40">
        <v>2624</v>
      </c>
      <c r="AI14" s="40">
        <v>2624</v>
      </c>
      <c r="AJ14" s="40">
        <v>0</v>
      </c>
      <c r="AK14" s="41"/>
      <c r="AL14" s="240"/>
      <c r="AM14" s="241" t="s">
        <v>147</v>
      </c>
      <c r="AN14" s="40" t="s">
        <v>121</v>
      </c>
      <c r="AO14" s="40">
        <v>2624</v>
      </c>
      <c r="AP14" s="40">
        <v>2624</v>
      </c>
      <c r="AQ14" s="40">
        <v>0</v>
      </c>
      <c r="AR14" s="41"/>
      <c r="AS14" s="240"/>
      <c r="AT14" s="241" t="s">
        <v>147</v>
      </c>
      <c r="AU14" s="40" t="s">
        <v>121</v>
      </c>
      <c r="AV14" s="40" t="s">
        <v>393</v>
      </c>
      <c r="AW14" s="40" t="s">
        <v>393</v>
      </c>
      <c r="AX14" s="40">
        <v>0</v>
      </c>
      <c r="AY14" s="41"/>
      <c r="AZ14" s="240"/>
      <c r="BA14" s="241" t="s">
        <v>147</v>
      </c>
      <c r="BB14" s="40" t="s">
        <v>121</v>
      </c>
      <c r="BC14" s="40">
        <v>2624</v>
      </c>
      <c r="BD14" s="40">
        <v>2624</v>
      </c>
      <c r="BE14" s="41"/>
      <c r="BF14" s="240"/>
      <c r="BG14" s="241" t="s">
        <v>147</v>
      </c>
      <c r="BH14" s="40" t="s">
        <v>121</v>
      </c>
      <c r="BI14" s="40">
        <v>0</v>
      </c>
      <c r="BJ14" s="40">
        <v>0</v>
      </c>
      <c r="BK14" s="40">
        <v>0</v>
      </c>
      <c r="BL14" s="40">
        <v>0</v>
      </c>
      <c r="BM14" s="41"/>
      <c r="BN14" s="240"/>
      <c r="BO14" s="241" t="s">
        <v>147</v>
      </c>
      <c r="BP14" s="40" t="s">
        <v>121</v>
      </c>
      <c r="BQ14" s="40">
        <v>2624</v>
      </c>
      <c r="BR14" s="40">
        <v>2624</v>
      </c>
      <c r="BS14" s="41"/>
      <c r="BT14" s="240"/>
      <c r="BU14" s="241" t="s">
        <v>147</v>
      </c>
      <c r="BV14" s="40" t="s">
        <v>121</v>
      </c>
      <c r="BW14" s="40">
        <v>2624</v>
      </c>
      <c r="BX14" s="40">
        <v>2624</v>
      </c>
      <c r="BY14" s="41"/>
      <c r="BZ14" s="240"/>
      <c r="CA14" s="241" t="s">
        <v>147</v>
      </c>
      <c r="CB14" s="40" t="s">
        <v>121</v>
      </c>
      <c r="CC14" s="40">
        <v>0</v>
      </c>
      <c r="CD14" s="40">
        <v>0</v>
      </c>
      <c r="CE14" s="40">
        <v>2624</v>
      </c>
      <c r="CF14" s="40">
        <v>2624</v>
      </c>
      <c r="CG14" s="42"/>
      <c r="CH14" s="246"/>
      <c r="CI14" s="241" t="s">
        <v>147</v>
      </c>
      <c r="CJ14" s="40" t="s">
        <v>121</v>
      </c>
      <c r="CK14" s="40">
        <v>2624</v>
      </c>
      <c r="CL14" s="40">
        <v>2624</v>
      </c>
      <c r="CM14" s="41"/>
      <c r="CN14" s="240"/>
      <c r="CO14" s="241" t="s">
        <v>147</v>
      </c>
      <c r="CP14" s="40" t="s">
        <v>121</v>
      </c>
      <c r="CQ14" s="40">
        <v>2624</v>
      </c>
      <c r="CR14" s="40">
        <v>2624</v>
      </c>
      <c r="CS14" s="41"/>
      <c r="CT14" s="240"/>
      <c r="CU14" s="241" t="s">
        <v>147</v>
      </c>
      <c r="CV14" s="40" t="s">
        <v>121</v>
      </c>
      <c r="CW14" s="40">
        <v>2624</v>
      </c>
      <c r="CX14" s="40">
        <v>2624</v>
      </c>
      <c r="CY14" s="41"/>
      <c r="CZ14" s="240"/>
      <c r="DA14" s="241" t="s">
        <v>147</v>
      </c>
      <c r="DB14" s="40" t="s">
        <v>121</v>
      </c>
      <c r="DC14" s="40">
        <v>0</v>
      </c>
      <c r="DD14" s="41"/>
      <c r="DE14" s="240"/>
      <c r="DF14" s="241" t="s">
        <v>147</v>
      </c>
      <c r="DG14" s="40" t="s">
        <v>121</v>
      </c>
      <c r="DH14" s="40">
        <v>2624</v>
      </c>
      <c r="DI14" s="40">
        <v>2624</v>
      </c>
      <c r="DJ14" s="41"/>
      <c r="DK14" s="240"/>
      <c r="DL14" s="241" t="s">
        <v>147</v>
      </c>
      <c r="DM14" s="40" t="s">
        <v>121</v>
      </c>
      <c r="DN14" s="40">
        <f>1749*3</f>
        <v>5247</v>
      </c>
      <c r="DO14" s="43">
        <v>0</v>
      </c>
      <c r="DP14" s="41"/>
      <c r="DQ14" s="240"/>
      <c r="DR14" s="241" t="s">
        <v>147</v>
      </c>
      <c r="DS14" s="40" t="s">
        <v>121</v>
      </c>
      <c r="DT14" s="40">
        <v>2624</v>
      </c>
      <c r="DU14" s="40">
        <v>2624</v>
      </c>
      <c r="DV14" s="41"/>
      <c r="DW14" s="240"/>
      <c r="DX14" s="241" t="s">
        <v>147</v>
      </c>
      <c r="DY14" s="40" t="s">
        <v>121</v>
      </c>
      <c r="DZ14" s="40">
        <v>0</v>
      </c>
      <c r="EA14" s="41"/>
      <c r="EB14" s="240"/>
      <c r="EC14" s="241" t="s">
        <v>147</v>
      </c>
      <c r="ED14" s="40" t="s">
        <v>121</v>
      </c>
      <c r="EE14" s="40">
        <v>0</v>
      </c>
      <c r="EF14" s="41"/>
      <c r="EG14" s="240"/>
      <c r="EH14" s="241" t="s">
        <v>147</v>
      </c>
      <c r="EI14" s="39" t="s">
        <v>121</v>
      </c>
      <c r="EJ14" s="40">
        <v>0</v>
      </c>
      <c r="EK14" s="42"/>
      <c r="EL14" s="246"/>
      <c r="EM14" s="241" t="s">
        <v>147</v>
      </c>
      <c r="EN14" s="40" t="s">
        <v>121</v>
      </c>
      <c r="EO14" s="40">
        <v>0</v>
      </c>
      <c r="EP14" s="40">
        <v>0</v>
      </c>
      <c r="EQ14" s="40">
        <v>0</v>
      </c>
      <c r="ER14" s="41"/>
      <c r="ES14" s="240"/>
      <c r="ET14" s="241" t="s">
        <v>147</v>
      </c>
      <c r="EU14" s="40" t="s">
        <v>121</v>
      </c>
      <c r="EV14" s="40" t="s">
        <v>244</v>
      </c>
      <c r="EW14" s="40" t="s">
        <v>244</v>
      </c>
      <c r="EX14" s="40">
        <v>0</v>
      </c>
    </row>
    <row r="15" spans="1:154" ht="15" customHeight="1">
      <c r="A15" s="240"/>
      <c r="B15" s="241"/>
      <c r="C15" s="39" t="s">
        <v>122</v>
      </c>
      <c r="D15" s="40">
        <v>2624</v>
      </c>
      <c r="E15" s="40">
        <v>2624</v>
      </c>
      <c r="F15" s="40">
        <f>1749*3</f>
        <v>5247</v>
      </c>
      <c r="G15" s="41"/>
      <c r="H15" s="240"/>
      <c r="I15" s="241"/>
      <c r="J15" s="40" t="s">
        <v>122</v>
      </c>
      <c r="K15" s="40">
        <v>0</v>
      </c>
      <c r="L15" s="40">
        <v>0</v>
      </c>
      <c r="M15" s="40">
        <v>0</v>
      </c>
      <c r="N15" s="41"/>
      <c r="O15" s="240"/>
      <c r="P15" s="241"/>
      <c r="Q15" s="40" t="s">
        <v>122</v>
      </c>
      <c r="R15" s="40">
        <v>0</v>
      </c>
      <c r="S15" s="40">
        <v>0</v>
      </c>
      <c r="T15" s="40">
        <v>0</v>
      </c>
      <c r="U15" s="41"/>
      <c r="V15" s="240"/>
      <c r="W15" s="241"/>
      <c r="X15" s="40" t="s">
        <v>122</v>
      </c>
      <c r="Y15" s="40">
        <v>2624</v>
      </c>
      <c r="Z15" s="40">
        <v>2624</v>
      </c>
      <c r="AA15" s="40">
        <v>0</v>
      </c>
      <c r="AB15" s="40">
        <v>0</v>
      </c>
      <c r="AC15" s="40">
        <v>0</v>
      </c>
      <c r="AD15" s="41"/>
      <c r="AE15" s="240"/>
      <c r="AF15" s="241"/>
      <c r="AG15" s="40" t="s">
        <v>122</v>
      </c>
      <c r="AH15" s="40">
        <v>0</v>
      </c>
      <c r="AI15" s="40">
        <v>0</v>
      </c>
      <c r="AJ15" s="40">
        <v>0</v>
      </c>
      <c r="AK15" s="41"/>
      <c r="AL15" s="240"/>
      <c r="AM15" s="241"/>
      <c r="AN15" s="40" t="s">
        <v>122</v>
      </c>
      <c r="AO15" s="40">
        <v>0</v>
      </c>
      <c r="AP15" s="40">
        <v>0</v>
      </c>
      <c r="AQ15" s="40">
        <v>0</v>
      </c>
      <c r="AR15" s="41"/>
      <c r="AS15" s="240"/>
      <c r="AT15" s="241"/>
      <c r="AU15" s="40" t="s">
        <v>122</v>
      </c>
      <c r="AV15" s="40" t="s">
        <v>386</v>
      </c>
      <c r="AW15" s="40" t="s">
        <v>386</v>
      </c>
      <c r="AX15" s="40">
        <v>0</v>
      </c>
      <c r="AY15" s="41"/>
      <c r="AZ15" s="240"/>
      <c r="BA15" s="241"/>
      <c r="BB15" s="40" t="s">
        <v>122</v>
      </c>
      <c r="BC15" s="40">
        <v>0</v>
      </c>
      <c r="BD15" s="40">
        <v>0</v>
      </c>
      <c r="BE15" s="41"/>
      <c r="BF15" s="240"/>
      <c r="BG15" s="241"/>
      <c r="BH15" s="40" t="s">
        <v>122</v>
      </c>
      <c r="BI15" s="40">
        <v>2624</v>
      </c>
      <c r="BJ15" s="40">
        <v>2624</v>
      </c>
      <c r="BK15" s="40">
        <v>2624</v>
      </c>
      <c r="BL15" s="40">
        <v>2624</v>
      </c>
      <c r="BM15" s="41"/>
      <c r="BN15" s="240"/>
      <c r="BO15" s="241"/>
      <c r="BP15" s="40" t="s">
        <v>122</v>
      </c>
      <c r="BQ15" s="40">
        <v>0</v>
      </c>
      <c r="BR15" s="40">
        <v>0</v>
      </c>
      <c r="BS15" s="41"/>
      <c r="BT15" s="240"/>
      <c r="BU15" s="241"/>
      <c r="BV15" s="40" t="s">
        <v>122</v>
      </c>
      <c r="BW15" s="40">
        <v>0</v>
      </c>
      <c r="BX15" s="40">
        <v>0</v>
      </c>
      <c r="BY15" s="41"/>
      <c r="BZ15" s="240"/>
      <c r="CA15" s="241"/>
      <c r="CB15" s="40" t="s">
        <v>122</v>
      </c>
      <c r="CC15" s="40">
        <v>2624</v>
      </c>
      <c r="CD15" s="40">
        <v>2624</v>
      </c>
      <c r="CE15" s="40">
        <v>0</v>
      </c>
      <c r="CF15" s="40">
        <v>0</v>
      </c>
      <c r="CG15" s="42"/>
      <c r="CH15" s="246"/>
      <c r="CI15" s="241"/>
      <c r="CJ15" s="40" t="s">
        <v>122</v>
      </c>
      <c r="CK15" s="40">
        <v>0</v>
      </c>
      <c r="CL15" s="40">
        <v>0</v>
      </c>
      <c r="CM15" s="41"/>
      <c r="CN15" s="240"/>
      <c r="CO15" s="241"/>
      <c r="CP15" s="40" t="s">
        <v>122</v>
      </c>
      <c r="CQ15" s="40">
        <v>0</v>
      </c>
      <c r="CR15" s="40" t="s">
        <v>117</v>
      </c>
      <c r="CS15" s="41"/>
      <c r="CT15" s="240"/>
      <c r="CU15" s="241"/>
      <c r="CV15" s="40" t="s">
        <v>122</v>
      </c>
      <c r="CW15" s="40" t="s">
        <v>117</v>
      </c>
      <c r="CX15" s="40">
        <v>0</v>
      </c>
      <c r="CY15" s="41"/>
      <c r="CZ15" s="240"/>
      <c r="DA15" s="241"/>
      <c r="DB15" s="40" t="s">
        <v>122</v>
      </c>
      <c r="DC15" s="40">
        <f>1749*3</f>
        <v>5247</v>
      </c>
      <c r="DD15" s="41"/>
      <c r="DE15" s="240"/>
      <c r="DF15" s="241"/>
      <c r="DG15" s="40" t="s">
        <v>122</v>
      </c>
      <c r="DH15" s="40">
        <v>0</v>
      </c>
      <c r="DI15" s="40">
        <v>0</v>
      </c>
      <c r="DJ15" s="41"/>
      <c r="DK15" s="240"/>
      <c r="DL15" s="241"/>
      <c r="DM15" s="40" t="s">
        <v>122</v>
      </c>
      <c r="DN15" s="40">
        <v>0</v>
      </c>
      <c r="DO15" s="43">
        <v>0</v>
      </c>
      <c r="DP15" s="41"/>
      <c r="DQ15" s="240"/>
      <c r="DR15" s="241"/>
      <c r="DS15" s="40" t="s">
        <v>122</v>
      </c>
      <c r="DT15" s="40">
        <v>0</v>
      </c>
      <c r="DU15" s="40">
        <v>0</v>
      </c>
      <c r="DV15" s="41"/>
      <c r="DW15" s="240"/>
      <c r="DX15" s="241"/>
      <c r="DY15" s="40" t="s">
        <v>122</v>
      </c>
      <c r="DZ15" s="40">
        <f>1749*3</f>
        <v>5247</v>
      </c>
      <c r="EA15" s="41"/>
      <c r="EB15" s="240"/>
      <c r="EC15" s="241"/>
      <c r="ED15" s="40" t="s">
        <v>122</v>
      </c>
      <c r="EE15" s="40">
        <f>1749*3</f>
        <v>5247</v>
      </c>
      <c r="EF15" s="41"/>
      <c r="EG15" s="240"/>
      <c r="EH15" s="241"/>
      <c r="EI15" s="39" t="s">
        <v>122</v>
      </c>
      <c r="EJ15" s="40">
        <v>0</v>
      </c>
      <c r="EK15" s="42"/>
      <c r="EL15" s="246"/>
      <c r="EM15" s="241"/>
      <c r="EN15" s="40" t="s">
        <v>122</v>
      </c>
      <c r="EO15" s="40">
        <v>0</v>
      </c>
      <c r="EP15" s="40">
        <v>0</v>
      </c>
      <c r="EQ15" s="40">
        <v>0</v>
      </c>
      <c r="ER15" s="41"/>
      <c r="ES15" s="240"/>
      <c r="ET15" s="241"/>
      <c r="EU15" s="40" t="s">
        <v>122</v>
      </c>
      <c r="EV15" s="40">
        <v>0</v>
      </c>
      <c r="EW15" s="40" t="s">
        <v>244</v>
      </c>
      <c r="EX15" s="40">
        <v>0</v>
      </c>
    </row>
    <row r="16" spans="1:154" ht="15" customHeight="1">
      <c r="A16" s="240"/>
      <c r="B16" s="241"/>
      <c r="C16" s="39" t="s">
        <v>123</v>
      </c>
      <c r="D16" s="40"/>
      <c r="E16" s="40"/>
      <c r="F16" s="40"/>
      <c r="G16" s="41"/>
      <c r="H16" s="240"/>
      <c r="I16" s="241"/>
      <c r="J16" s="44" t="s">
        <v>123</v>
      </c>
      <c r="K16" s="40"/>
      <c r="L16" s="40"/>
      <c r="M16" s="45">
        <v>0</v>
      </c>
      <c r="N16" s="41"/>
      <c r="O16" s="240"/>
      <c r="P16" s="241"/>
      <c r="Q16" s="44" t="s">
        <v>123</v>
      </c>
      <c r="R16" s="40">
        <v>0</v>
      </c>
      <c r="S16" s="40">
        <v>0</v>
      </c>
      <c r="T16" s="45">
        <f>106*3</f>
        <v>318</v>
      </c>
      <c r="U16" s="41"/>
      <c r="V16" s="240"/>
      <c r="W16" s="241"/>
      <c r="X16" s="44" t="s">
        <v>123</v>
      </c>
      <c r="Y16" s="40" t="s">
        <v>117</v>
      </c>
      <c r="Z16" s="40">
        <v>0</v>
      </c>
      <c r="AA16" s="45">
        <f>106*3</f>
        <v>318</v>
      </c>
      <c r="AB16" s="40" t="s">
        <v>117</v>
      </c>
      <c r="AC16" s="40" t="s">
        <v>117</v>
      </c>
      <c r="AD16" s="41"/>
      <c r="AE16" s="240"/>
      <c r="AF16" s="241"/>
      <c r="AG16" s="44" t="s">
        <v>123</v>
      </c>
      <c r="AH16" s="40" t="s">
        <v>117</v>
      </c>
      <c r="AI16" s="40" t="s">
        <v>117</v>
      </c>
      <c r="AJ16" s="45">
        <f>106*3</f>
        <v>318</v>
      </c>
      <c r="AK16" s="41"/>
      <c r="AL16" s="240"/>
      <c r="AM16" s="241"/>
      <c r="AN16" s="44" t="s">
        <v>123</v>
      </c>
      <c r="AO16" s="40" t="s">
        <v>117</v>
      </c>
      <c r="AP16" s="40" t="s">
        <v>117</v>
      </c>
      <c r="AQ16" s="45">
        <f>106*3</f>
        <v>318</v>
      </c>
      <c r="AR16" s="41"/>
      <c r="AS16" s="240"/>
      <c r="AT16" s="241"/>
      <c r="AU16" s="44" t="s">
        <v>123</v>
      </c>
      <c r="AV16" s="40" t="s">
        <v>117</v>
      </c>
      <c r="AW16" s="40" t="s">
        <v>117</v>
      </c>
      <c r="AX16" s="45" t="s">
        <v>391</v>
      </c>
      <c r="AY16" s="41"/>
      <c r="AZ16" s="240"/>
      <c r="BA16" s="241"/>
      <c r="BB16" s="44" t="s">
        <v>123</v>
      </c>
      <c r="BC16" s="40" t="s">
        <v>117</v>
      </c>
      <c r="BD16" s="40" t="s">
        <v>117</v>
      </c>
      <c r="BE16" s="41"/>
      <c r="BF16" s="240"/>
      <c r="BG16" s="241"/>
      <c r="BH16" s="44" t="s">
        <v>123</v>
      </c>
      <c r="BI16" s="40" t="s">
        <v>117</v>
      </c>
      <c r="BJ16" s="40" t="s">
        <v>117</v>
      </c>
      <c r="BK16" s="40">
        <v>0</v>
      </c>
      <c r="BL16" s="40">
        <v>0</v>
      </c>
      <c r="BM16" s="41"/>
      <c r="BN16" s="240"/>
      <c r="BO16" s="241"/>
      <c r="BP16" s="44" t="s">
        <v>123</v>
      </c>
      <c r="BQ16" s="40" t="s">
        <v>117</v>
      </c>
      <c r="BR16" s="40" t="s">
        <v>117</v>
      </c>
      <c r="BS16" s="41"/>
      <c r="BT16" s="240"/>
      <c r="BU16" s="241"/>
      <c r="BV16" s="44" t="s">
        <v>123</v>
      </c>
      <c r="BW16" s="40">
        <v>0</v>
      </c>
      <c r="BX16" s="40">
        <v>0</v>
      </c>
      <c r="BY16" s="41"/>
      <c r="BZ16" s="240"/>
      <c r="CA16" s="241"/>
      <c r="CB16" s="44" t="s">
        <v>123</v>
      </c>
      <c r="CC16" s="40">
        <v>0</v>
      </c>
      <c r="CD16" s="40">
        <v>0</v>
      </c>
      <c r="CE16" s="40">
        <v>0</v>
      </c>
      <c r="CF16" s="40">
        <v>0</v>
      </c>
      <c r="CG16" s="42"/>
      <c r="CH16" s="246"/>
      <c r="CI16" s="241"/>
      <c r="CJ16" s="44" t="s">
        <v>123</v>
      </c>
      <c r="CK16" s="40" t="s">
        <v>117</v>
      </c>
      <c r="CL16" s="40" t="s">
        <v>117</v>
      </c>
      <c r="CM16" s="41"/>
      <c r="CN16" s="240"/>
      <c r="CO16" s="241"/>
      <c r="CP16" s="44" t="s">
        <v>123</v>
      </c>
      <c r="CQ16" s="40" t="s">
        <v>117</v>
      </c>
      <c r="CR16" s="40" t="s">
        <v>117</v>
      </c>
      <c r="CS16" s="41"/>
      <c r="CT16" s="240"/>
      <c r="CU16" s="241"/>
      <c r="CV16" s="44" t="s">
        <v>123</v>
      </c>
      <c r="CW16" s="40" t="s">
        <v>117</v>
      </c>
      <c r="CX16" s="40" t="s">
        <v>117</v>
      </c>
      <c r="CY16" s="41"/>
      <c r="CZ16" s="240"/>
      <c r="DA16" s="241"/>
      <c r="DB16" s="44" t="s">
        <v>123</v>
      </c>
      <c r="DC16" s="40" t="s">
        <v>117</v>
      </c>
      <c r="DD16" s="41"/>
      <c r="DE16" s="240"/>
      <c r="DF16" s="241"/>
      <c r="DG16" s="44" t="s">
        <v>123</v>
      </c>
      <c r="DH16" s="40" t="s">
        <v>117</v>
      </c>
      <c r="DI16" s="40"/>
      <c r="DJ16" s="41"/>
      <c r="DK16" s="240"/>
      <c r="DL16" s="241"/>
      <c r="DM16" s="44" t="s">
        <v>123</v>
      </c>
      <c r="DN16" s="40" t="s">
        <v>117</v>
      </c>
      <c r="DO16" s="43" t="s">
        <v>117</v>
      </c>
      <c r="DP16" s="41"/>
      <c r="DQ16" s="240"/>
      <c r="DR16" s="241"/>
      <c r="DS16" s="44" t="s">
        <v>123</v>
      </c>
      <c r="DT16" s="40" t="s">
        <v>117</v>
      </c>
      <c r="DU16" s="40" t="s">
        <v>117</v>
      </c>
      <c r="DV16" s="41"/>
      <c r="DW16" s="240"/>
      <c r="DX16" s="241"/>
      <c r="DY16" s="44" t="s">
        <v>123</v>
      </c>
      <c r="DZ16" s="40" t="s">
        <v>117</v>
      </c>
      <c r="EA16" s="41"/>
      <c r="EB16" s="240"/>
      <c r="EC16" s="241"/>
      <c r="ED16" s="44" t="s">
        <v>123</v>
      </c>
      <c r="EE16" s="40" t="s">
        <v>117</v>
      </c>
      <c r="EF16" s="41"/>
      <c r="EG16" s="240"/>
      <c r="EH16" s="241"/>
      <c r="EI16" s="39" t="s">
        <v>123</v>
      </c>
      <c r="EJ16" s="40" t="s">
        <v>117</v>
      </c>
      <c r="EK16" s="42"/>
      <c r="EL16" s="246"/>
      <c r="EM16" s="241"/>
      <c r="EN16" s="44" t="s">
        <v>123</v>
      </c>
      <c r="EO16" s="40" t="s">
        <v>117</v>
      </c>
      <c r="EP16" s="40" t="s">
        <v>117</v>
      </c>
      <c r="EQ16" s="40" t="s">
        <v>117</v>
      </c>
      <c r="ER16" s="41"/>
      <c r="ES16" s="240"/>
      <c r="ET16" s="241"/>
      <c r="EU16" s="44" t="s">
        <v>123</v>
      </c>
      <c r="EV16" s="40" t="s">
        <v>117</v>
      </c>
      <c r="EW16" s="40" t="s">
        <v>244</v>
      </c>
      <c r="EX16" s="45" t="s">
        <v>380</v>
      </c>
    </row>
    <row r="17" spans="1:154" ht="15" customHeight="1">
      <c r="A17" s="240" t="s">
        <v>125</v>
      </c>
      <c r="B17" s="240" t="s">
        <v>126</v>
      </c>
      <c r="C17" s="39" t="s">
        <v>127</v>
      </c>
      <c r="D17" s="40">
        <v>133</v>
      </c>
      <c r="E17" s="40">
        <v>133</v>
      </c>
      <c r="F17" s="40">
        <v>133</v>
      </c>
      <c r="G17" s="41"/>
      <c r="H17" s="240" t="s">
        <v>125</v>
      </c>
      <c r="I17" s="240" t="s">
        <v>126</v>
      </c>
      <c r="J17" s="40" t="s">
        <v>127</v>
      </c>
      <c r="K17" s="40">
        <v>133</v>
      </c>
      <c r="L17" s="40">
        <v>133</v>
      </c>
      <c r="M17" s="45">
        <v>111</v>
      </c>
      <c r="N17" s="41"/>
      <c r="O17" s="240" t="s">
        <v>125</v>
      </c>
      <c r="P17" s="240" t="s">
        <v>126</v>
      </c>
      <c r="Q17" s="40" t="s">
        <v>127</v>
      </c>
      <c r="R17" s="40">
        <v>133</v>
      </c>
      <c r="S17" s="40">
        <v>133</v>
      </c>
      <c r="T17" s="45">
        <v>111</v>
      </c>
      <c r="U17" s="41"/>
      <c r="V17" s="240" t="s">
        <v>125</v>
      </c>
      <c r="W17" s="240" t="s">
        <v>126</v>
      </c>
      <c r="X17" s="40" t="s">
        <v>127</v>
      </c>
      <c r="Y17" s="40">
        <v>133</v>
      </c>
      <c r="Z17" s="40">
        <v>133</v>
      </c>
      <c r="AA17" s="45">
        <v>111</v>
      </c>
      <c r="AB17" s="40">
        <v>133</v>
      </c>
      <c r="AC17" s="40">
        <v>133</v>
      </c>
      <c r="AD17" s="41"/>
      <c r="AE17" s="240" t="s">
        <v>125</v>
      </c>
      <c r="AF17" s="240" t="s">
        <v>126</v>
      </c>
      <c r="AG17" s="40" t="s">
        <v>127</v>
      </c>
      <c r="AH17" s="40">
        <v>133</v>
      </c>
      <c r="AI17" s="40">
        <v>133</v>
      </c>
      <c r="AJ17" s="45">
        <v>111</v>
      </c>
      <c r="AK17" s="41"/>
      <c r="AL17" s="240" t="s">
        <v>125</v>
      </c>
      <c r="AM17" s="240" t="s">
        <v>126</v>
      </c>
      <c r="AN17" s="40" t="s">
        <v>127</v>
      </c>
      <c r="AO17" s="40">
        <v>133</v>
      </c>
      <c r="AP17" s="40">
        <v>133</v>
      </c>
      <c r="AQ17" s="45">
        <v>111</v>
      </c>
      <c r="AR17" s="41"/>
      <c r="AS17" s="240" t="s">
        <v>125</v>
      </c>
      <c r="AT17" s="240" t="s">
        <v>126</v>
      </c>
      <c r="AU17" s="40" t="s">
        <v>127</v>
      </c>
      <c r="AV17" s="40" t="s">
        <v>388</v>
      </c>
      <c r="AW17" s="40" t="s">
        <v>388</v>
      </c>
      <c r="AX17" s="45" t="s">
        <v>388</v>
      </c>
      <c r="AY17" s="41"/>
      <c r="AZ17" s="240" t="s">
        <v>125</v>
      </c>
      <c r="BA17" s="240" t="s">
        <v>126</v>
      </c>
      <c r="BB17" s="40" t="s">
        <v>127</v>
      </c>
      <c r="BC17" s="40">
        <v>133</v>
      </c>
      <c r="BD17" s="40">
        <v>133</v>
      </c>
      <c r="BE17" s="41"/>
      <c r="BF17" s="240" t="s">
        <v>125</v>
      </c>
      <c r="BG17" s="240" t="s">
        <v>126</v>
      </c>
      <c r="BH17" s="40" t="s">
        <v>127</v>
      </c>
      <c r="BI17" s="40">
        <v>133</v>
      </c>
      <c r="BJ17" s="40">
        <v>133</v>
      </c>
      <c r="BK17" s="40">
        <v>133</v>
      </c>
      <c r="BL17" s="40">
        <v>133</v>
      </c>
      <c r="BM17" s="41"/>
      <c r="BN17" s="240" t="s">
        <v>125</v>
      </c>
      <c r="BO17" s="240" t="s">
        <v>126</v>
      </c>
      <c r="BP17" s="40" t="s">
        <v>127</v>
      </c>
      <c r="BQ17" s="40">
        <v>133</v>
      </c>
      <c r="BR17" s="40">
        <v>133</v>
      </c>
      <c r="BS17" s="41"/>
      <c r="BT17" s="240" t="s">
        <v>125</v>
      </c>
      <c r="BU17" s="240" t="s">
        <v>126</v>
      </c>
      <c r="BV17" s="40" t="s">
        <v>127</v>
      </c>
      <c r="BW17" s="40">
        <v>133</v>
      </c>
      <c r="BX17" s="40">
        <v>133</v>
      </c>
      <c r="BY17" s="41"/>
      <c r="BZ17" s="240" t="s">
        <v>125</v>
      </c>
      <c r="CA17" s="240" t="s">
        <v>126</v>
      </c>
      <c r="CB17" s="40" t="s">
        <v>127</v>
      </c>
      <c r="CC17" s="40">
        <v>133</v>
      </c>
      <c r="CD17" s="40">
        <v>133</v>
      </c>
      <c r="CE17" s="40">
        <v>133</v>
      </c>
      <c r="CF17" s="40">
        <v>133</v>
      </c>
      <c r="CG17" s="42"/>
      <c r="CH17" s="246" t="s">
        <v>125</v>
      </c>
      <c r="CI17" s="240" t="s">
        <v>126</v>
      </c>
      <c r="CJ17" s="40" t="s">
        <v>127</v>
      </c>
      <c r="CK17" s="40">
        <v>133</v>
      </c>
      <c r="CL17" s="40">
        <v>133</v>
      </c>
      <c r="CM17" s="41"/>
      <c r="CN17" s="240" t="s">
        <v>125</v>
      </c>
      <c r="CO17" s="240" t="s">
        <v>126</v>
      </c>
      <c r="CP17" s="40" t="s">
        <v>127</v>
      </c>
      <c r="CQ17" s="40">
        <v>133</v>
      </c>
      <c r="CR17" s="40">
        <v>133</v>
      </c>
      <c r="CS17" s="41"/>
      <c r="CT17" s="240" t="s">
        <v>125</v>
      </c>
      <c r="CU17" s="240" t="s">
        <v>126</v>
      </c>
      <c r="CV17" s="40" t="s">
        <v>127</v>
      </c>
      <c r="CW17" s="40">
        <v>133</v>
      </c>
      <c r="CX17" s="40">
        <v>133</v>
      </c>
      <c r="CY17" s="41"/>
      <c r="CZ17" s="240" t="s">
        <v>125</v>
      </c>
      <c r="DA17" s="240" t="s">
        <v>126</v>
      </c>
      <c r="DB17" s="40" t="s">
        <v>127</v>
      </c>
      <c r="DC17" s="40">
        <v>133</v>
      </c>
      <c r="DD17" s="41"/>
      <c r="DE17" s="240" t="s">
        <v>125</v>
      </c>
      <c r="DF17" s="240" t="s">
        <v>126</v>
      </c>
      <c r="DG17" s="40" t="s">
        <v>127</v>
      </c>
      <c r="DH17" s="40">
        <v>133</v>
      </c>
      <c r="DI17" s="40">
        <v>133</v>
      </c>
      <c r="DJ17" s="41"/>
      <c r="DK17" s="240" t="s">
        <v>125</v>
      </c>
      <c r="DL17" s="240" t="s">
        <v>126</v>
      </c>
      <c r="DM17" s="40" t="s">
        <v>127</v>
      </c>
      <c r="DN17" s="40">
        <v>133</v>
      </c>
      <c r="DO17" s="43" t="s">
        <v>385</v>
      </c>
      <c r="DP17" s="41"/>
      <c r="DQ17" s="240" t="s">
        <v>125</v>
      </c>
      <c r="DR17" s="240" t="s">
        <v>126</v>
      </c>
      <c r="DS17" s="40" t="s">
        <v>127</v>
      </c>
      <c r="DT17" s="40">
        <v>133</v>
      </c>
      <c r="DU17" s="40">
        <v>133</v>
      </c>
      <c r="DV17" s="41"/>
      <c r="DW17" s="240" t="s">
        <v>125</v>
      </c>
      <c r="DX17" s="240" t="s">
        <v>126</v>
      </c>
      <c r="DY17" s="40" t="s">
        <v>127</v>
      </c>
      <c r="DZ17" s="40">
        <v>133</v>
      </c>
      <c r="EA17" s="41"/>
      <c r="EB17" s="240" t="s">
        <v>125</v>
      </c>
      <c r="EC17" s="240" t="s">
        <v>126</v>
      </c>
      <c r="ED17" s="40" t="s">
        <v>127</v>
      </c>
      <c r="EE17" s="40">
        <v>133</v>
      </c>
      <c r="EF17" s="41"/>
      <c r="EG17" s="240" t="s">
        <v>125</v>
      </c>
      <c r="EH17" s="240" t="s">
        <v>126</v>
      </c>
      <c r="EI17" s="39" t="s">
        <v>127</v>
      </c>
      <c r="EJ17" s="40">
        <v>0</v>
      </c>
      <c r="EK17" s="42"/>
      <c r="EL17" s="246" t="s">
        <v>125</v>
      </c>
      <c r="EM17" s="240" t="s">
        <v>126</v>
      </c>
      <c r="EN17" s="40" t="s">
        <v>127</v>
      </c>
      <c r="EO17" s="40">
        <v>0</v>
      </c>
      <c r="EP17" s="40">
        <v>0</v>
      </c>
      <c r="EQ17" s="40">
        <v>0</v>
      </c>
      <c r="ER17" s="41"/>
      <c r="ES17" s="240" t="s">
        <v>125</v>
      </c>
      <c r="ET17" s="240" t="s">
        <v>126</v>
      </c>
      <c r="EU17" s="40" t="s">
        <v>127</v>
      </c>
      <c r="EV17" s="40">
        <v>133</v>
      </c>
      <c r="EW17" s="40">
        <v>133</v>
      </c>
      <c r="EX17" s="45">
        <v>111</v>
      </c>
    </row>
    <row r="18" spans="1:154" s="47" customFormat="1" ht="15" customHeight="1">
      <c r="A18" s="240"/>
      <c r="B18" s="240"/>
      <c r="C18" s="39" t="s">
        <v>128</v>
      </c>
      <c r="D18" s="40">
        <v>170</v>
      </c>
      <c r="E18" s="40">
        <v>170</v>
      </c>
      <c r="F18" s="40">
        <v>170</v>
      </c>
      <c r="G18" s="41"/>
      <c r="H18" s="240"/>
      <c r="I18" s="240"/>
      <c r="J18" s="40" t="s">
        <v>128</v>
      </c>
      <c r="K18" s="40">
        <v>170</v>
      </c>
      <c r="L18" s="40">
        <v>170</v>
      </c>
      <c r="M18" s="45">
        <v>106</v>
      </c>
      <c r="N18" s="41"/>
      <c r="O18" s="240"/>
      <c r="P18" s="240"/>
      <c r="Q18" s="40" t="s">
        <v>128</v>
      </c>
      <c r="R18" s="40">
        <v>170</v>
      </c>
      <c r="S18" s="40">
        <v>170</v>
      </c>
      <c r="T18" s="45">
        <v>106</v>
      </c>
      <c r="U18" s="40"/>
      <c r="V18" s="240"/>
      <c r="W18" s="240"/>
      <c r="X18" s="40" t="s">
        <v>128</v>
      </c>
      <c r="Y18" s="40">
        <v>0</v>
      </c>
      <c r="Z18" s="40">
        <v>0</v>
      </c>
      <c r="AA18" s="45">
        <v>0</v>
      </c>
      <c r="AB18" s="40">
        <v>0</v>
      </c>
      <c r="AC18" s="40">
        <v>170</v>
      </c>
      <c r="AD18" s="41"/>
      <c r="AE18" s="240"/>
      <c r="AF18" s="240"/>
      <c r="AG18" s="40" t="s">
        <v>128</v>
      </c>
      <c r="AH18" s="40">
        <v>170</v>
      </c>
      <c r="AI18" s="40">
        <v>170</v>
      </c>
      <c r="AJ18" s="40">
        <v>106</v>
      </c>
      <c r="AK18" s="40"/>
      <c r="AL18" s="240"/>
      <c r="AM18" s="240"/>
      <c r="AN18" s="40" t="s">
        <v>128</v>
      </c>
      <c r="AO18" s="40">
        <v>170</v>
      </c>
      <c r="AP18" s="40">
        <v>170</v>
      </c>
      <c r="AQ18" s="40">
        <v>106</v>
      </c>
      <c r="AR18" s="40"/>
      <c r="AS18" s="240"/>
      <c r="AT18" s="240"/>
      <c r="AU18" s="40" t="s">
        <v>128</v>
      </c>
      <c r="AV18" s="40" t="s">
        <v>386</v>
      </c>
      <c r="AW18" s="40" t="s">
        <v>386</v>
      </c>
      <c r="AX18" s="45" t="s">
        <v>388</v>
      </c>
      <c r="AY18" s="40"/>
      <c r="AZ18" s="240"/>
      <c r="BA18" s="240"/>
      <c r="BB18" s="40" t="s">
        <v>128</v>
      </c>
      <c r="BC18" s="40">
        <v>0</v>
      </c>
      <c r="BD18" s="40">
        <v>0</v>
      </c>
      <c r="BE18" s="40"/>
      <c r="BF18" s="240"/>
      <c r="BG18" s="240"/>
      <c r="BH18" s="40" t="s">
        <v>128</v>
      </c>
      <c r="BI18" s="40">
        <v>170</v>
      </c>
      <c r="BJ18" s="40">
        <v>170</v>
      </c>
      <c r="BK18" s="40">
        <v>170</v>
      </c>
      <c r="BL18" s="40">
        <v>170</v>
      </c>
      <c r="BM18" s="40"/>
      <c r="BN18" s="240"/>
      <c r="BO18" s="240"/>
      <c r="BP18" s="40" t="s">
        <v>128</v>
      </c>
      <c r="BQ18" s="40">
        <v>170</v>
      </c>
      <c r="BR18" s="40">
        <v>170</v>
      </c>
      <c r="BS18" s="40"/>
      <c r="BT18" s="240"/>
      <c r="BU18" s="240"/>
      <c r="BV18" s="40" t="s">
        <v>128</v>
      </c>
      <c r="BW18" s="40">
        <v>170</v>
      </c>
      <c r="BX18" s="40">
        <v>170</v>
      </c>
      <c r="BY18" s="40"/>
      <c r="BZ18" s="240"/>
      <c r="CA18" s="240"/>
      <c r="CB18" s="40" t="s">
        <v>128</v>
      </c>
      <c r="CC18" s="40">
        <v>170</v>
      </c>
      <c r="CD18" s="40">
        <v>170</v>
      </c>
      <c r="CE18" s="40">
        <v>170</v>
      </c>
      <c r="CF18" s="40">
        <v>170</v>
      </c>
      <c r="CG18" s="46"/>
      <c r="CH18" s="246"/>
      <c r="CI18" s="240"/>
      <c r="CJ18" s="40" t="s">
        <v>128</v>
      </c>
      <c r="CK18" s="40">
        <v>170</v>
      </c>
      <c r="CL18" s="40">
        <v>170</v>
      </c>
      <c r="CM18" s="41"/>
      <c r="CN18" s="240"/>
      <c r="CO18" s="240"/>
      <c r="CP18" s="40" t="s">
        <v>128</v>
      </c>
      <c r="CQ18" s="40">
        <v>170</v>
      </c>
      <c r="CR18" s="40">
        <v>170</v>
      </c>
      <c r="CS18" s="41"/>
      <c r="CT18" s="240"/>
      <c r="CU18" s="240"/>
      <c r="CV18" s="40" t="s">
        <v>128</v>
      </c>
      <c r="CW18" s="40">
        <v>170</v>
      </c>
      <c r="CX18" s="40">
        <v>170</v>
      </c>
      <c r="CY18" s="41"/>
      <c r="CZ18" s="240"/>
      <c r="DA18" s="240"/>
      <c r="DB18" s="40" t="s">
        <v>128</v>
      </c>
      <c r="DC18" s="40">
        <v>170</v>
      </c>
      <c r="DD18" s="41"/>
      <c r="DE18" s="240"/>
      <c r="DF18" s="240"/>
      <c r="DG18" s="40" t="s">
        <v>128</v>
      </c>
      <c r="DH18" s="40">
        <v>170</v>
      </c>
      <c r="DI18" s="40">
        <v>170</v>
      </c>
      <c r="DJ18" s="40"/>
      <c r="DK18" s="240"/>
      <c r="DL18" s="240"/>
      <c r="DM18" s="40" t="s">
        <v>128</v>
      </c>
      <c r="DN18" s="40">
        <v>170</v>
      </c>
      <c r="DO18" s="40" t="s">
        <v>386</v>
      </c>
      <c r="DP18" s="40"/>
      <c r="DQ18" s="240"/>
      <c r="DR18" s="240"/>
      <c r="DS18" s="40" t="s">
        <v>128</v>
      </c>
      <c r="DT18" s="40">
        <v>170</v>
      </c>
      <c r="DU18" s="40">
        <v>170</v>
      </c>
      <c r="DV18" s="40"/>
      <c r="DW18" s="240"/>
      <c r="DX18" s="240"/>
      <c r="DY18" s="40" t="s">
        <v>128</v>
      </c>
      <c r="DZ18" s="40">
        <v>170</v>
      </c>
      <c r="EA18" s="40"/>
      <c r="EB18" s="240"/>
      <c r="EC18" s="240"/>
      <c r="ED18" s="40" t="s">
        <v>128</v>
      </c>
      <c r="EE18" s="40">
        <v>170</v>
      </c>
      <c r="EF18" s="40"/>
      <c r="EG18" s="240"/>
      <c r="EH18" s="240"/>
      <c r="EI18" s="39" t="s">
        <v>128</v>
      </c>
      <c r="EJ18" s="40">
        <v>0</v>
      </c>
      <c r="EK18" s="46"/>
      <c r="EL18" s="246"/>
      <c r="EM18" s="240"/>
      <c r="EN18" s="40" t="s">
        <v>128</v>
      </c>
      <c r="EO18" s="40">
        <v>0</v>
      </c>
      <c r="EP18" s="40">
        <v>0</v>
      </c>
      <c r="EQ18" s="40">
        <v>0</v>
      </c>
      <c r="ER18" s="40"/>
      <c r="ES18" s="240"/>
      <c r="ET18" s="240"/>
      <c r="EU18" s="40" t="s">
        <v>128</v>
      </c>
      <c r="EV18" s="40">
        <v>170</v>
      </c>
      <c r="EW18" s="40">
        <v>170</v>
      </c>
      <c r="EX18" s="45">
        <v>106</v>
      </c>
    </row>
    <row r="19" spans="1:154" ht="15" customHeight="1">
      <c r="A19" s="240"/>
      <c r="B19" s="240"/>
      <c r="C19" s="39" t="s">
        <v>129</v>
      </c>
      <c r="D19" s="40">
        <v>80</v>
      </c>
      <c r="E19" s="40">
        <v>80</v>
      </c>
      <c r="F19" s="40">
        <v>80</v>
      </c>
      <c r="G19" s="41"/>
      <c r="H19" s="240"/>
      <c r="I19" s="240"/>
      <c r="J19" s="40" t="s">
        <v>129</v>
      </c>
      <c r="K19" s="40">
        <v>80</v>
      </c>
      <c r="L19" s="40">
        <v>80</v>
      </c>
      <c r="M19" s="45">
        <v>53</v>
      </c>
      <c r="N19" s="41"/>
      <c r="O19" s="240"/>
      <c r="P19" s="240"/>
      <c r="Q19" s="40" t="s">
        <v>129</v>
      </c>
      <c r="R19" s="40">
        <v>80</v>
      </c>
      <c r="S19" s="40">
        <v>80</v>
      </c>
      <c r="T19" s="45">
        <v>53</v>
      </c>
      <c r="U19" s="41"/>
      <c r="V19" s="240"/>
      <c r="W19" s="240"/>
      <c r="X19" s="40" t="s">
        <v>129</v>
      </c>
      <c r="Y19" s="40">
        <v>80</v>
      </c>
      <c r="Z19" s="40">
        <v>80</v>
      </c>
      <c r="AA19" s="45">
        <v>53</v>
      </c>
      <c r="AB19" s="40">
        <v>80</v>
      </c>
      <c r="AC19" s="40">
        <v>80</v>
      </c>
      <c r="AD19" s="41"/>
      <c r="AE19" s="240"/>
      <c r="AF19" s="240"/>
      <c r="AG19" s="40" t="s">
        <v>129</v>
      </c>
      <c r="AH19" s="40">
        <v>80</v>
      </c>
      <c r="AI19" s="40">
        <v>80</v>
      </c>
      <c r="AJ19" s="45">
        <v>53</v>
      </c>
      <c r="AK19" s="41"/>
      <c r="AL19" s="240"/>
      <c r="AM19" s="240"/>
      <c r="AN19" s="40" t="s">
        <v>129</v>
      </c>
      <c r="AO19" s="40">
        <v>80</v>
      </c>
      <c r="AP19" s="40">
        <v>80</v>
      </c>
      <c r="AQ19" s="45">
        <v>53</v>
      </c>
      <c r="AR19" s="41"/>
      <c r="AS19" s="240"/>
      <c r="AT19" s="240"/>
      <c r="AU19" s="40" t="s">
        <v>129</v>
      </c>
      <c r="AV19" s="40" t="s">
        <v>386</v>
      </c>
      <c r="AW19" s="40" t="s">
        <v>386</v>
      </c>
      <c r="AX19" s="45" t="s">
        <v>388</v>
      </c>
      <c r="AY19" s="41"/>
      <c r="AZ19" s="240"/>
      <c r="BA19" s="240"/>
      <c r="BB19" s="40" t="s">
        <v>129</v>
      </c>
      <c r="BC19" s="40">
        <v>80</v>
      </c>
      <c r="BD19" s="40">
        <v>80</v>
      </c>
      <c r="BE19" s="41"/>
      <c r="BF19" s="240"/>
      <c r="BG19" s="240"/>
      <c r="BH19" s="40" t="s">
        <v>129</v>
      </c>
      <c r="BI19" s="40">
        <v>80</v>
      </c>
      <c r="BJ19" s="40">
        <v>80</v>
      </c>
      <c r="BK19" s="40">
        <v>80</v>
      </c>
      <c r="BL19" s="40">
        <v>80</v>
      </c>
      <c r="BM19" s="41"/>
      <c r="BN19" s="240"/>
      <c r="BO19" s="240"/>
      <c r="BP19" s="40" t="s">
        <v>129</v>
      </c>
      <c r="BQ19" s="40">
        <v>80</v>
      </c>
      <c r="BR19" s="40">
        <v>80</v>
      </c>
      <c r="BS19" s="41"/>
      <c r="BT19" s="240"/>
      <c r="BU19" s="240"/>
      <c r="BV19" s="40" t="s">
        <v>129</v>
      </c>
      <c r="BW19" s="40">
        <v>80</v>
      </c>
      <c r="BX19" s="40">
        <v>80</v>
      </c>
      <c r="BY19" s="41"/>
      <c r="BZ19" s="240"/>
      <c r="CA19" s="240"/>
      <c r="CB19" s="40" t="s">
        <v>129</v>
      </c>
      <c r="CC19" s="40">
        <v>80</v>
      </c>
      <c r="CD19" s="40">
        <v>80</v>
      </c>
      <c r="CE19" s="40">
        <v>80</v>
      </c>
      <c r="CF19" s="40">
        <v>80</v>
      </c>
      <c r="CG19" s="42"/>
      <c r="CH19" s="246"/>
      <c r="CI19" s="240"/>
      <c r="CJ19" s="40" t="s">
        <v>129</v>
      </c>
      <c r="CK19" s="40">
        <v>80</v>
      </c>
      <c r="CL19" s="40">
        <v>80</v>
      </c>
      <c r="CM19" s="41"/>
      <c r="CN19" s="240"/>
      <c r="CO19" s="240"/>
      <c r="CP19" s="40" t="s">
        <v>129</v>
      </c>
      <c r="CQ19" s="40">
        <v>80</v>
      </c>
      <c r="CR19" s="40">
        <v>80</v>
      </c>
      <c r="CS19" s="41"/>
      <c r="CT19" s="240"/>
      <c r="CU19" s="240"/>
      <c r="CV19" s="40" t="s">
        <v>129</v>
      </c>
      <c r="CW19" s="40">
        <v>80</v>
      </c>
      <c r="CX19" s="40">
        <v>80</v>
      </c>
      <c r="CY19" s="41"/>
      <c r="CZ19" s="240"/>
      <c r="DA19" s="240"/>
      <c r="DB19" s="40" t="s">
        <v>129</v>
      </c>
      <c r="DC19" s="40">
        <v>80</v>
      </c>
      <c r="DD19" s="41"/>
      <c r="DE19" s="240"/>
      <c r="DF19" s="240"/>
      <c r="DG19" s="40" t="s">
        <v>129</v>
      </c>
      <c r="DH19" s="40">
        <v>80</v>
      </c>
      <c r="DI19" s="40">
        <v>80</v>
      </c>
      <c r="DJ19" s="41"/>
      <c r="DK19" s="240"/>
      <c r="DL19" s="240"/>
      <c r="DM19" s="40" t="s">
        <v>129</v>
      </c>
      <c r="DN19" s="40">
        <v>80</v>
      </c>
      <c r="DO19" s="43" t="s">
        <v>386</v>
      </c>
      <c r="DP19" s="41"/>
      <c r="DQ19" s="240"/>
      <c r="DR19" s="240"/>
      <c r="DS19" s="40" t="s">
        <v>129</v>
      </c>
      <c r="DT19" s="40">
        <v>80</v>
      </c>
      <c r="DU19" s="40">
        <v>80</v>
      </c>
      <c r="DV19" s="41"/>
      <c r="DW19" s="240"/>
      <c r="DX19" s="240"/>
      <c r="DY19" s="40" t="s">
        <v>129</v>
      </c>
      <c r="DZ19" s="40">
        <v>80</v>
      </c>
      <c r="EA19" s="41"/>
      <c r="EB19" s="240"/>
      <c r="EC19" s="240"/>
      <c r="ED19" s="40" t="s">
        <v>129</v>
      </c>
      <c r="EE19" s="40">
        <v>80</v>
      </c>
      <c r="EF19" s="41"/>
      <c r="EG19" s="240"/>
      <c r="EH19" s="240"/>
      <c r="EI19" s="39" t="s">
        <v>129</v>
      </c>
      <c r="EJ19" s="40">
        <v>0</v>
      </c>
      <c r="EK19" s="42"/>
      <c r="EL19" s="246"/>
      <c r="EM19" s="240"/>
      <c r="EN19" s="40" t="s">
        <v>129</v>
      </c>
      <c r="EO19" s="40">
        <v>0</v>
      </c>
      <c r="EP19" s="40">
        <v>0</v>
      </c>
      <c r="EQ19" s="40">
        <v>0</v>
      </c>
      <c r="ER19" s="41"/>
      <c r="ES19" s="240"/>
      <c r="ET19" s="240"/>
      <c r="EU19" s="40" t="s">
        <v>129</v>
      </c>
      <c r="EV19" s="40">
        <v>80</v>
      </c>
      <c r="EW19" s="40">
        <v>80</v>
      </c>
      <c r="EX19" s="45">
        <v>53</v>
      </c>
    </row>
    <row r="20" spans="1:154" ht="15" customHeight="1">
      <c r="A20" s="240"/>
      <c r="B20" s="240" t="s">
        <v>130</v>
      </c>
      <c r="C20" s="39" t="s">
        <v>131</v>
      </c>
      <c r="D20" s="40">
        <v>80</v>
      </c>
      <c r="E20" s="40">
        <v>80</v>
      </c>
      <c r="F20" s="40">
        <v>80</v>
      </c>
      <c r="G20" s="41"/>
      <c r="H20" s="240"/>
      <c r="I20" s="240" t="s">
        <v>130</v>
      </c>
      <c r="J20" s="40" t="s">
        <v>131</v>
      </c>
      <c r="K20" s="40">
        <v>80</v>
      </c>
      <c r="L20" s="40">
        <v>80</v>
      </c>
      <c r="M20" s="45">
        <v>74</v>
      </c>
      <c r="N20" s="41"/>
      <c r="O20" s="240"/>
      <c r="P20" s="240" t="s">
        <v>130</v>
      </c>
      <c r="Q20" s="40" t="s">
        <v>131</v>
      </c>
      <c r="R20" s="40">
        <v>80</v>
      </c>
      <c r="S20" s="40">
        <v>80</v>
      </c>
      <c r="T20" s="45">
        <v>74</v>
      </c>
      <c r="U20" s="41"/>
      <c r="V20" s="240"/>
      <c r="W20" s="240" t="s">
        <v>130</v>
      </c>
      <c r="X20" s="40" t="s">
        <v>131</v>
      </c>
      <c r="Y20" s="40">
        <v>80</v>
      </c>
      <c r="Z20" s="40">
        <v>80</v>
      </c>
      <c r="AA20" s="45">
        <v>74</v>
      </c>
      <c r="AB20" s="40">
        <v>80</v>
      </c>
      <c r="AC20" s="40">
        <v>80</v>
      </c>
      <c r="AD20" s="41"/>
      <c r="AE20" s="240"/>
      <c r="AF20" s="240" t="s">
        <v>130</v>
      </c>
      <c r="AG20" s="40" t="s">
        <v>131</v>
      </c>
      <c r="AH20" s="40">
        <v>80</v>
      </c>
      <c r="AI20" s="40">
        <v>80</v>
      </c>
      <c r="AJ20" s="45">
        <v>74</v>
      </c>
      <c r="AK20" s="41"/>
      <c r="AL20" s="240"/>
      <c r="AM20" s="240" t="s">
        <v>130</v>
      </c>
      <c r="AN20" s="40" t="s">
        <v>131</v>
      </c>
      <c r="AO20" s="40">
        <v>80</v>
      </c>
      <c r="AP20" s="40">
        <v>80</v>
      </c>
      <c r="AQ20" s="45">
        <v>74</v>
      </c>
      <c r="AR20" s="41"/>
      <c r="AS20" s="240"/>
      <c r="AT20" s="240" t="s">
        <v>130</v>
      </c>
      <c r="AU20" s="40" t="s">
        <v>131</v>
      </c>
      <c r="AV20" s="40" t="s">
        <v>386</v>
      </c>
      <c r="AW20" s="40" t="s">
        <v>388</v>
      </c>
      <c r="AX20" s="45" t="s">
        <v>388</v>
      </c>
      <c r="AY20" s="41"/>
      <c r="AZ20" s="240"/>
      <c r="BA20" s="240" t="s">
        <v>130</v>
      </c>
      <c r="BB20" s="40" t="s">
        <v>131</v>
      </c>
      <c r="BC20" s="40">
        <v>80</v>
      </c>
      <c r="BD20" s="40">
        <v>80</v>
      </c>
      <c r="BE20" s="41"/>
      <c r="BF20" s="240"/>
      <c r="BG20" s="240" t="s">
        <v>130</v>
      </c>
      <c r="BH20" s="40" t="s">
        <v>131</v>
      </c>
      <c r="BI20" s="40">
        <v>80</v>
      </c>
      <c r="BJ20" s="40">
        <v>80</v>
      </c>
      <c r="BK20" s="40">
        <v>80</v>
      </c>
      <c r="BL20" s="40">
        <v>80</v>
      </c>
      <c r="BM20" s="41"/>
      <c r="BN20" s="240"/>
      <c r="BO20" s="240" t="s">
        <v>130</v>
      </c>
      <c r="BP20" s="40" t="s">
        <v>131</v>
      </c>
      <c r="BQ20" s="40">
        <v>80</v>
      </c>
      <c r="BR20" s="40">
        <v>80</v>
      </c>
      <c r="BS20" s="41"/>
      <c r="BT20" s="240"/>
      <c r="BU20" s="240" t="s">
        <v>130</v>
      </c>
      <c r="BV20" s="40" t="s">
        <v>131</v>
      </c>
      <c r="BW20" s="40">
        <v>80</v>
      </c>
      <c r="BX20" s="40">
        <v>80</v>
      </c>
      <c r="BY20" s="41"/>
      <c r="BZ20" s="240"/>
      <c r="CA20" s="240" t="s">
        <v>130</v>
      </c>
      <c r="CB20" s="40" t="s">
        <v>131</v>
      </c>
      <c r="CC20" s="40">
        <v>80</v>
      </c>
      <c r="CD20" s="40">
        <v>80</v>
      </c>
      <c r="CE20" s="40">
        <v>80</v>
      </c>
      <c r="CF20" s="40">
        <v>80</v>
      </c>
      <c r="CG20" s="42"/>
      <c r="CH20" s="246"/>
      <c r="CI20" s="240" t="s">
        <v>130</v>
      </c>
      <c r="CJ20" s="40" t="s">
        <v>131</v>
      </c>
      <c r="CK20" s="40">
        <v>80</v>
      </c>
      <c r="CL20" s="40">
        <v>80</v>
      </c>
      <c r="CM20" s="41"/>
      <c r="CN20" s="240"/>
      <c r="CO20" s="240" t="s">
        <v>130</v>
      </c>
      <c r="CP20" s="40" t="s">
        <v>131</v>
      </c>
      <c r="CQ20" s="40">
        <v>80</v>
      </c>
      <c r="CR20" s="40">
        <v>80</v>
      </c>
      <c r="CS20" s="41"/>
      <c r="CT20" s="240"/>
      <c r="CU20" s="240" t="s">
        <v>130</v>
      </c>
      <c r="CV20" s="40" t="s">
        <v>131</v>
      </c>
      <c r="CW20" s="40">
        <v>80</v>
      </c>
      <c r="CX20" s="40">
        <v>80</v>
      </c>
      <c r="CY20" s="41"/>
      <c r="CZ20" s="240"/>
      <c r="DA20" s="240" t="s">
        <v>130</v>
      </c>
      <c r="DB20" s="40" t="s">
        <v>131</v>
      </c>
      <c r="DC20" s="40">
        <v>80</v>
      </c>
      <c r="DD20" s="41"/>
      <c r="DE20" s="240"/>
      <c r="DF20" s="240" t="s">
        <v>130</v>
      </c>
      <c r="DG20" s="40" t="s">
        <v>131</v>
      </c>
      <c r="DH20" s="40">
        <v>80</v>
      </c>
      <c r="DI20" s="40">
        <v>80</v>
      </c>
      <c r="DJ20" s="41"/>
      <c r="DK20" s="240"/>
      <c r="DL20" s="240" t="s">
        <v>130</v>
      </c>
      <c r="DM20" s="40" t="s">
        <v>131</v>
      </c>
      <c r="DN20" s="40">
        <v>80</v>
      </c>
      <c r="DO20" s="43" t="s">
        <v>386</v>
      </c>
      <c r="DP20" s="41"/>
      <c r="DQ20" s="240"/>
      <c r="DR20" s="240" t="s">
        <v>130</v>
      </c>
      <c r="DS20" s="40" t="s">
        <v>131</v>
      </c>
      <c r="DT20" s="40">
        <v>80</v>
      </c>
      <c r="DU20" s="40">
        <v>80</v>
      </c>
      <c r="DV20" s="41"/>
      <c r="DW20" s="240"/>
      <c r="DX20" s="240" t="s">
        <v>130</v>
      </c>
      <c r="DY20" s="40" t="s">
        <v>131</v>
      </c>
      <c r="DZ20" s="40">
        <v>80</v>
      </c>
      <c r="EA20" s="41"/>
      <c r="EB20" s="240"/>
      <c r="EC20" s="240" t="s">
        <v>130</v>
      </c>
      <c r="ED20" s="40" t="s">
        <v>131</v>
      </c>
      <c r="EE20" s="40">
        <v>80</v>
      </c>
      <c r="EF20" s="41"/>
      <c r="EG20" s="240"/>
      <c r="EH20" s="240" t="s">
        <v>130</v>
      </c>
      <c r="EI20" s="39" t="s">
        <v>131</v>
      </c>
      <c r="EJ20" s="40">
        <v>0</v>
      </c>
      <c r="EK20" s="42"/>
      <c r="EL20" s="246"/>
      <c r="EM20" s="240" t="s">
        <v>130</v>
      </c>
      <c r="EN20" s="40" t="s">
        <v>131</v>
      </c>
      <c r="EO20" s="40">
        <v>0</v>
      </c>
      <c r="EP20" s="40">
        <v>0</v>
      </c>
      <c r="EQ20" s="40">
        <v>0</v>
      </c>
      <c r="ER20" s="41"/>
      <c r="ES20" s="240"/>
      <c r="ET20" s="240" t="s">
        <v>130</v>
      </c>
      <c r="EU20" s="40" t="s">
        <v>131</v>
      </c>
      <c r="EV20" s="40">
        <v>80</v>
      </c>
      <c r="EW20" s="40">
        <v>80</v>
      </c>
      <c r="EX20" s="45">
        <v>74</v>
      </c>
    </row>
    <row r="21" spans="1:154" ht="15" customHeight="1">
      <c r="A21" s="240"/>
      <c r="B21" s="240"/>
      <c r="C21" s="39" t="s">
        <v>132</v>
      </c>
      <c r="D21" s="40">
        <v>477</v>
      </c>
      <c r="E21" s="40">
        <v>477</v>
      </c>
      <c r="F21" s="40">
        <v>477</v>
      </c>
      <c r="G21" s="41"/>
      <c r="H21" s="240"/>
      <c r="I21" s="240"/>
      <c r="J21" s="40" t="s">
        <v>132</v>
      </c>
      <c r="K21" s="40">
        <v>477</v>
      </c>
      <c r="L21" s="40">
        <v>477</v>
      </c>
      <c r="M21" s="45">
        <v>292</v>
      </c>
      <c r="N21" s="41"/>
      <c r="O21" s="240"/>
      <c r="P21" s="240"/>
      <c r="Q21" s="40" t="s">
        <v>132</v>
      </c>
      <c r="R21" s="40">
        <v>477</v>
      </c>
      <c r="S21" s="40">
        <v>477</v>
      </c>
      <c r="T21" s="45">
        <v>292</v>
      </c>
      <c r="U21" s="41"/>
      <c r="V21" s="240"/>
      <c r="W21" s="240"/>
      <c r="X21" s="40" t="s">
        <v>132</v>
      </c>
      <c r="Y21" s="40">
        <v>477</v>
      </c>
      <c r="Z21" s="40">
        <v>477</v>
      </c>
      <c r="AA21" s="45">
        <v>292</v>
      </c>
      <c r="AB21" s="40">
        <v>477</v>
      </c>
      <c r="AC21" s="40">
        <v>477</v>
      </c>
      <c r="AD21" s="41"/>
      <c r="AE21" s="240"/>
      <c r="AF21" s="240"/>
      <c r="AG21" s="40" t="s">
        <v>132</v>
      </c>
      <c r="AH21" s="40">
        <v>477</v>
      </c>
      <c r="AI21" s="40">
        <v>477</v>
      </c>
      <c r="AJ21" s="45">
        <v>292</v>
      </c>
      <c r="AK21" s="41"/>
      <c r="AL21" s="240"/>
      <c r="AM21" s="240"/>
      <c r="AN21" s="40" t="s">
        <v>132</v>
      </c>
      <c r="AO21" s="40">
        <v>477</v>
      </c>
      <c r="AP21" s="40">
        <v>477</v>
      </c>
      <c r="AQ21" s="45">
        <v>292</v>
      </c>
      <c r="AR21" s="41"/>
      <c r="AS21" s="240"/>
      <c r="AT21" s="240"/>
      <c r="AU21" s="40" t="s">
        <v>132</v>
      </c>
      <c r="AV21" s="40" t="s">
        <v>388</v>
      </c>
      <c r="AW21" s="40" t="s">
        <v>388</v>
      </c>
      <c r="AX21" s="45" t="s">
        <v>386</v>
      </c>
      <c r="AY21" s="41"/>
      <c r="AZ21" s="240"/>
      <c r="BA21" s="240"/>
      <c r="BB21" s="40" t="s">
        <v>132</v>
      </c>
      <c r="BC21" s="40">
        <v>477</v>
      </c>
      <c r="BD21" s="40">
        <v>477</v>
      </c>
      <c r="BE21" s="41"/>
      <c r="BF21" s="240"/>
      <c r="BG21" s="240"/>
      <c r="BH21" s="40" t="s">
        <v>132</v>
      </c>
      <c r="BI21" s="40">
        <v>477</v>
      </c>
      <c r="BJ21" s="40">
        <v>477</v>
      </c>
      <c r="BK21" s="40">
        <v>477</v>
      </c>
      <c r="BL21" s="40">
        <v>477</v>
      </c>
      <c r="BM21" s="41"/>
      <c r="BN21" s="240"/>
      <c r="BO21" s="240"/>
      <c r="BP21" s="40" t="s">
        <v>132</v>
      </c>
      <c r="BQ21" s="40">
        <v>477</v>
      </c>
      <c r="BR21" s="40">
        <v>477</v>
      </c>
      <c r="BS21" s="41"/>
      <c r="BT21" s="240"/>
      <c r="BU21" s="240"/>
      <c r="BV21" s="40" t="s">
        <v>132</v>
      </c>
      <c r="BW21" s="40">
        <v>477</v>
      </c>
      <c r="BX21" s="40">
        <v>477</v>
      </c>
      <c r="BY21" s="41"/>
      <c r="BZ21" s="240"/>
      <c r="CA21" s="240"/>
      <c r="CB21" s="40" t="s">
        <v>132</v>
      </c>
      <c r="CC21" s="40">
        <v>477</v>
      </c>
      <c r="CD21" s="40">
        <v>477</v>
      </c>
      <c r="CE21" s="40">
        <v>477</v>
      </c>
      <c r="CF21" s="40">
        <v>477</v>
      </c>
      <c r="CG21" s="42"/>
      <c r="CH21" s="246"/>
      <c r="CI21" s="240"/>
      <c r="CJ21" s="40" t="s">
        <v>132</v>
      </c>
      <c r="CK21" s="40">
        <v>477</v>
      </c>
      <c r="CL21" s="40">
        <v>477</v>
      </c>
      <c r="CM21" s="41"/>
      <c r="CN21" s="240"/>
      <c r="CO21" s="240"/>
      <c r="CP21" s="40" t="s">
        <v>132</v>
      </c>
      <c r="CQ21" s="40">
        <v>477</v>
      </c>
      <c r="CR21" s="40">
        <v>477</v>
      </c>
      <c r="CS21" s="41"/>
      <c r="CT21" s="240"/>
      <c r="CU21" s="240"/>
      <c r="CV21" s="40" t="s">
        <v>132</v>
      </c>
      <c r="CW21" s="40">
        <v>477</v>
      </c>
      <c r="CX21" s="40">
        <v>477</v>
      </c>
      <c r="CY21" s="41"/>
      <c r="CZ21" s="240"/>
      <c r="DA21" s="240"/>
      <c r="DB21" s="40" t="s">
        <v>132</v>
      </c>
      <c r="DC21" s="40">
        <v>477</v>
      </c>
      <c r="DD21" s="41"/>
      <c r="DE21" s="240"/>
      <c r="DF21" s="240"/>
      <c r="DG21" s="40" t="s">
        <v>132</v>
      </c>
      <c r="DH21" s="40">
        <v>477</v>
      </c>
      <c r="DI21" s="40">
        <v>477</v>
      </c>
      <c r="DJ21" s="41"/>
      <c r="DK21" s="240"/>
      <c r="DL21" s="240"/>
      <c r="DM21" s="40" t="s">
        <v>132</v>
      </c>
      <c r="DN21" s="40">
        <v>477</v>
      </c>
      <c r="DO21" s="43" t="s">
        <v>388</v>
      </c>
      <c r="DP21" s="41"/>
      <c r="DQ21" s="240"/>
      <c r="DR21" s="240"/>
      <c r="DS21" s="40" t="s">
        <v>132</v>
      </c>
      <c r="DT21" s="40">
        <v>477</v>
      </c>
      <c r="DU21" s="40">
        <v>477</v>
      </c>
      <c r="DV21" s="41"/>
      <c r="DW21" s="240"/>
      <c r="DX21" s="240"/>
      <c r="DY21" s="40" t="s">
        <v>132</v>
      </c>
      <c r="DZ21" s="40">
        <v>477</v>
      </c>
      <c r="EA21" s="41"/>
      <c r="EB21" s="240"/>
      <c r="EC21" s="240"/>
      <c r="ED21" s="40" t="s">
        <v>132</v>
      </c>
      <c r="EE21" s="40">
        <v>477</v>
      </c>
      <c r="EF21" s="41"/>
      <c r="EG21" s="240"/>
      <c r="EH21" s="240"/>
      <c r="EI21" s="39" t="s">
        <v>132</v>
      </c>
      <c r="EJ21" s="40">
        <v>0</v>
      </c>
      <c r="EK21" s="42"/>
      <c r="EL21" s="246"/>
      <c r="EM21" s="240"/>
      <c r="EN21" s="40" t="s">
        <v>132</v>
      </c>
      <c r="EO21" s="40">
        <v>0</v>
      </c>
      <c r="EP21" s="40">
        <v>0</v>
      </c>
      <c r="EQ21" s="40">
        <v>0</v>
      </c>
      <c r="ER21" s="41"/>
      <c r="ES21" s="240"/>
      <c r="ET21" s="240"/>
      <c r="EU21" s="40" t="s">
        <v>132</v>
      </c>
      <c r="EV21" s="40">
        <v>477</v>
      </c>
      <c r="EW21" s="40">
        <v>477</v>
      </c>
      <c r="EX21" s="45">
        <v>292</v>
      </c>
    </row>
    <row r="22" spans="1:154" ht="15" customHeight="1">
      <c r="A22" s="240"/>
      <c r="B22" s="240"/>
      <c r="C22" s="39" t="s">
        <v>133</v>
      </c>
      <c r="D22" s="40">
        <v>371</v>
      </c>
      <c r="E22" s="40">
        <v>371</v>
      </c>
      <c r="F22" s="40">
        <v>371</v>
      </c>
      <c r="G22" s="41"/>
      <c r="H22" s="240"/>
      <c r="I22" s="240"/>
      <c r="J22" s="40" t="s">
        <v>133</v>
      </c>
      <c r="K22" s="40">
        <v>371</v>
      </c>
      <c r="L22" s="40">
        <v>371</v>
      </c>
      <c r="M22" s="45">
        <v>265</v>
      </c>
      <c r="N22" s="41"/>
      <c r="O22" s="240"/>
      <c r="P22" s="240"/>
      <c r="Q22" s="40" t="s">
        <v>133</v>
      </c>
      <c r="R22" s="40">
        <v>371</v>
      </c>
      <c r="S22" s="40">
        <v>371</v>
      </c>
      <c r="T22" s="45">
        <v>265</v>
      </c>
      <c r="U22" s="41"/>
      <c r="V22" s="240"/>
      <c r="W22" s="240"/>
      <c r="X22" s="40" t="s">
        <v>133</v>
      </c>
      <c r="Y22" s="40">
        <v>371</v>
      </c>
      <c r="Z22" s="40">
        <v>371</v>
      </c>
      <c r="AA22" s="45">
        <v>265</v>
      </c>
      <c r="AB22" s="40">
        <v>371</v>
      </c>
      <c r="AC22" s="40">
        <v>371</v>
      </c>
      <c r="AD22" s="41"/>
      <c r="AE22" s="240"/>
      <c r="AF22" s="240"/>
      <c r="AG22" s="40" t="s">
        <v>133</v>
      </c>
      <c r="AH22" s="40">
        <v>371</v>
      </c>
      <c r="AI22" s="40">
        <v>371</v>
      </c>
      <c r="AJ22" s="45">
        <v>265</v>
      </c>
      <c r="AK22" s="41"/>
      <c r="AL22" s="240"/>
      <c r="AM22" s="240"/>
      <c r="AN22" s="40" t="s">
        <v>133</v>
      </c>
      <c r="AO22" s="40">
        <v>371</v>
      </c>
      <c r="AP22" s="40">
        <v>371</v>
      </c>
      <c r="AQ22" s="45">
        <v>265</v>
      </c>
      <c r="AR22" s="41"/>
      <c r="AS22" s="240"/>
      <c r="AT22" s="240"/>
      <c r="AU22" s="40" t="s">
        <v>133</v>
      </c>
      <c r="AV22" s="40" t="s">
        <v>386</v>
      </c>
      <c r="AW22" s="40" t="s">
        <v>386</v>
      </c>
      <c r="AX22" s="45" t="s">
        <v>386</v>
      </c>
      <c r="AY22" s="41"/>
      <c r="AZ22" s="240"/>
      <c r="BA22" s="240"/>
      <c r="BB22" s="40" t="s">
        <v>133</v>
      </c>
      <c r="BC22" s="40">
        <v>371</v>
      </c>
      <c r="BD22" s="40">
        <v>371</v>
      </c>
      <c r="BE22" s="41"/>
      <c r="BF22" s="240"/>
      <c r="BG22" s="240"/>
      <c r="BH22" s="40" t="s">
        <v>133</v>
      </c>
      <c r="BI22" s="40">
        <v>371</v>
      </c>
      <c r="BJ22" s="40">
        <v>371</v>
      </c>
      <c r="BK22" s="40">
        <v>371</v>
      </c>
      <c r="BL22" s="40">
        <v>371</v>
      </c>
      <c r="BM22" s="41"/>
      <c r="BN22" s="240"/>
      <c r="BO22" s="240"/>
      <c r="BP22" s="40" t="s">
        <v>133</v>
      </c>
      <c r="BQ22" s="40">
        <v>371</v>
      </c>
      <c r="BR22" s="40">
        <v>371</v>
      </c>
      <c r="BS22" s="41"/>
      <c r="BT22" s="240"/>
      <c r="BU22" s="240"/>
      <c r="BV22" s="40" t="s">
        <v>133</v>
      </c>
      <c r="BW22" s="40">
        <v>371</v>
      </c>
      <c r="BX22" s="40">
        <v>371</v>
      </c>
      <c r="BY22" s="41"/>
      <c r="BZ22" s="240"/>
      <c r="CA22" s="240"/>
      <c r="CB22" s="40" t="s">
        <v>133</v>
      </c>
      <c r="CC22" s="40">
        <v>371</v>
      </c>
      <c r="CD22" s="40">
        <v>371</v>
      </c>
      <c r="CE22" s="40">
        <v>371</v>
      </c>
      <c r="CF22" s="40">
        <v>371</v>
      </c>
      <c r="CG22" s="42"/>
      <c r="CH22" s="246"/>
      <c r="CI22" s="240"/>
      <c r="CJ22" s="40" t="s">
        <v>133</v>
      </c>
      <c r="CK22" s="40">
        <v>371</v>
      </c>
      <c r="CL22" s="40">
        <v>371</v>
      </c>
      <c r="CM22" s="41"/>
      <c r="CN22" s="240"/>
      <c r="CO22" s="240"/>
      <c r="CP22" s="40" t="s">
        <v>133</v>
      </c>
      <c r="CQ22" s="40">
        <v>371</v>
      </c>
      <c r="CR22" s="40">
        <v>371</v>
      </c>
      <c r="CS22" s="41"/>
      <c r="CT22" s="240"/>
      <c r="CU22" s="240"/>
      <c r="CV22" s="40" t="s">
        <v>133</v>
      </c>
      <c r="CW22" s="40">
        <v>371</v>
      </c>
      <c r="CX22" s="40">
        <v>371</v>
      </c>
      <c r="CY22" s="41"/>
      <c r="CZ22" s="240"/>
      <c r="DA22" s="240"/>
      <c r="DB22" s="40" t="s">
        <v>133</v>
      </c>
      <c r="DC22" s="40">
        <v>371</v>
      </c>
      <c r="DD22" s="41"/>
      <c r="DE22" s="240"/>
      <c r="DF22" s="240"/>
      <c r="DG22" s="40" t="s">
        <v>133</v>
      </c>
      <c r="DH22" s="40">
        <v>371</v>
      </c>
      <c r="DI22" s="40">
        <v>371</v>
      </c>
      <c r="DJ22" s="41"/>
      <c r="DK22" s="240"/>
      <c r="DL22" s="240"/>
      <c r="DM22" s="40" t="s">
        <v>133</v>
      </c>
      <c r="DN22" s="40">
        <v>371</v>
      </c>
      <c r="DO22" s="43" t="s">
        <v>386</v>
      </c>
      <c r="DP22" s="41"/>
      <c r="DQ22" s="240"/>
      <c r="DR22" s="240"/>
      <c r="DS22" s="40" t="s">
        <v>133</v>
      </c>
      <c r="DT22" s="40">
        <v>371</v>
      </c>
      <c r="DU22" s="40">
        <v>371</v>
      </c>
      <c r="DV22" s="41"/>
      <c r="DW22" s="240"/>
      <c r="DX22" s="240"/>
      <c r="DY22" s="40" t="s">
        <v>133</v>
      </c>
      <c r="DZ22" s="40">
        <v>371</v>
      </c>
      <c r="EA22" s="41"/>
      <c r="EB22" s="240"/>
      <c r="EC22" s="240"/>
      <c r="ED22" s="40" t="s">
        <v>133</v>
      </c>
      <c r="EE22" s="40">
        <v>371</v>
      </c>
      <c r="EF22" s="41"/>
      <c r="EG22" s="240"/>
      <c r="EH22" s="240"/>
      <c r="EI22" s="39" t="s">
        <v>133</v>
      </c>
      <c r="EJ22" s="40">
        <v>0</v>
      </c>
      <c r="EK22" s="42"/>
      <c r="EL22" s="246"/>
      <c r="EM22" s="240"/>
      <c r="EN22" s="40" t="s">
        <v>133</v>
      </c>
      <c r="EO22" s="40">
        <v>0</v>
      </c>
      <c r="EP22" s="40">
        <v>0</v>
      </c>
      <c r="EQ22" s="40">
        <v>0</v>
      </c>
      <c r="ER22" s="41"/>
      <c r="ES22" s="240"/>
      <c r="ET22" s="240"/>
      <c r="EU22" s="40" t="s">
        <v>133</v>
      </c>
      <c r="EV22" s="40">
        <v>0</v>
      </c>
      <c r="EW22" s="40">
        <v>0</v>
      </c>
      <c r="EX22" s="45">
        <v>0</v>
      </c>
    </row>
    <row r="23" spans="1:154" ht="15" customHeight="1">
      <c r="A23" s="40" t="s">
        <v>134</v>
      </c>
      <c r="B23" s="238" t="s">
        <v>135</v>
      </c>
      <c r="C23" s="238"/>
      <c r="D23" s="40">
        <f>159*16</f>
        <v>2544</v>
      </c>
      <c r="E23" s="40">
        <v>2544</v>
      </c>
      <c r="F23" s="40">
        <v>2544</v>
      </c>
      <c r="G23" s="41"/>
      <c r="H23" s="40" t="s">
        <v>134</v>
      </c>
      <c r="I23" s="238" t="s">
        <v>135</v>
      </c>
      <c r="J23" s="238"/>
      <c r="K23" s="40">
        <f>159*16</f>
        <v>2544</v>
      </c>
      <c r="L23" s="40">
        <v>2544</v>
      </c>
      <c r="M23" s="43">
        <v>0</v>
      </c>
      <c r="N23" s="41"/>
      <c r="O23" s="40" t="s">
        <v>134</v>
      </c>
      <c r="P23" s="238" t="s">
        <v>135</v>
      </c>
      <c r="Q23" s="238"/>
      <c r="R23" s="40">
        <f>159*16</f>
        <v>2544</v>
      </c>
      <c r="S23" s="40">
        <v>2544</v>
      </c>
      <c r="T23" s="43">
        <v>0</v>
      </c>
      <c r="U23" s="41"/>
      <c r="V23" s="40" t="s">
        <v>134</v>
      </c>
      <c r="W23" s="238" t="s">
        <v>135</v>
      </c>
      <c r="X23" s="238"/>
      <c r="Y23" s="40">
        <f>159*16</f>
        <v>2544</v>
      </c>
      <c r="Z23" s="40">
        <v>2544</v>
      </c>
      <c r="AA23" s="43">
        <v>0</v>
      </c>
      <c r="AB23" s="40">
        <v>2544</v>
      </c>
      <c r="AC23" s="40">
        <f t="shared" ref="AC23" si="0">159*16</f>
        <v>2544</v>
      </c>
      <c r="AD23" s="41"/>
      <c r="AE23" s="40" t="s">
        <v>134</v>
      </c>
      <c r="AF23" s="238" t="s">
        <v>135</v>
      </c>
      <c r="AG23" s="238"/>
      <c r="AH23" s="40">
        <f>159*16</f>
        <v>2544</v>
      </c>
      <c r="AI23" s="40">
        <v>2544</v>
      </c>
      <c r="AJ23" s="43">
        <v>2544</v>
      </c>
      <c r="AK23" s="41"/>
      <c r="AL23" s="40" t="s">
        <v>134</v>
      </c>
      <c r="AM23" s="238" t="s">
        <v>135</v>
      </c>
      <c r="AN23" s="238"/>
      <c r="AO23" s="40">
        <f>159*16</f>
        <v>2544</v>
      </c>
      <c r="AP23" s="40">
        <v>2544</v>
      </c>
      <c r="AQ23" s="43">
        <v>2544</v>
      </c>
      <c r="AR23" s="41"/>
      <c r="AS23" s="40" t="s">
        <v>134</v>
      </c>
      <c r="AT23" s="238" t="s">
        <v>135</v>
      </c>
      <c r="AU23" s="238"/>
      <c r="AV23" s="40" t="s">
        <v>389</v>
      </c>
      <c r="AW23" s="40" t="s">
        <v>390</v>
      </c>
      <c r="AX23" s="43" t="s">
        <v>385</v>
      </c>
      <c r="AY23" s="41"/>
      <c r="AZ23" s="40" t="s">
        <v>134</v>
      </c>
      <c r="BA23" s="238" t="s">
        <v>135</v>
      </c>
      <c r="BB23" s="238"/>
      <c r="BC23" s="40">
        <f>159*16</f>
        <v>2544</v>
      </c>
      <c r="BD23" s="40">
        <v>2544</v>
      </c>
      <c r="BE23" s="41"/>
      <c r="BF23" s="40" t="s">
        <v>134</v>
      </c>
      <c r="BG23" s="238" t="s">
        <v>135</v>
      </c>
      <c r="BH23" s="238"/>
      <c r="BI23" s="40">
        <f>159*16</f>
        <v>2544</v>
      </c>
      <c r="BJ23" s="40">
        <v>2544</v>
      </c>
      <c r="BK23" s="40">
        <v>2544</v>
      </c>
      <c r="BL23" s="40">
        <v>2544</v>
      </c>
      <c r="BM23" s="41"/>
      <c r="BN23" s="40" t="s">
        <v>134</v>
      </c>
      <c r="BO23" s="238" t="s">
        <v>135</v>
      </c>
      <c r="BP23" s="238"/>
      <c r="BQ23" s="40">
        <f>159*16</f>
        <v>2544</v>
      </c>
      <c r="BR23" s="40">
        <v>2544</v>
      </c>
      <c r="BS23" s="41"/>
      <c r="BT23" s="40" t="s">
        <v>134</v>
      </c>
      <c r="BU23" s="238" t="s">
        <v>135</v>
      </c>
      <c r="BV23" s="238"/>
      <c r="BW23" s="40">
        <v>2544</v>
      </c>
      <c r="BX23" s="40">
        <v>2544</v>
      </c>
      <c r="BY23" s="41"/>
      <c r="BZ23" s="40" t="s">
        <v>134</v>
      </c>
      <c r="CA23" s="238" t="s">
        <v>135</v>
      </c>
      <c r="CB23" s="238"/>
      <c r="CC23" s="40">
        <f>159*16</f>
        <v>2544</v>
      </c>
      <c r="CD23" s="40">
        <v>2544</v>
      </c>
      <c r="CE23" s="40">
        <v>2544</v>
      </c>
      <c r="CF23" s="40">
        <f t="shared" ref="CF23" si="1">159*16</f>
        <v>2544</v>
      </c>
      <c r="CG23" s="42"/>
      <c r="CH23" s="46" t="s">
        <v>134</v>
      </c>
      <c r="CI23" s="238" t="s">
        <v>135</v>
      </c>
      <c r="CJ23" s="238"/>
      <c r="CK23" s="40">
        <f>159*16</f>
        <v>2544</v>
      </c>
      <c r="CL23" s="40">
        <v>2544</v>
      </c>
      <c r="CM23" s="41"/>
      <c r="CN23" s="40" t="s">
        <v>134</v>
      </c>
      <c r="CO23" s="238" t="s">
        <v>135</v>
      </c>
      <c r="CP23" s="238"/>
      <c r="CQ23" s="40">
        <f>159*16</f>
        <v>2544</v>
      </c>
      <c r="CR23" s="40">
        <v>2544</v>
      </c>
      <c r="CS23" s="41"/>
      <c r="CT23" s="40" t="s">
        <v>134</v>
      </c>
      <c r="CU23" s="238" t="s">
        <v>135</v>
      </c>
      <c r="CV23" s="238"/>
      <c r="CW23" s="40">
        <f>159*16</f>
        <v>2544</v>
      </c>
      <c r="CX23" s="40">
        <f>159*16</f>
        <v>2544</v>
      </c>
      <c r="CY23" s="41"/>
      <c r="CZ23" s="40" t="s">
        <v>134</v>
      </c>
      <c r="DA23" s="238" t="s">
        <v>135</v>
      </c>
      <c r="DB23" s="238"/>
      <c r="DC23" s="40">
        <v>2544</v>
      </c>
      <c r="DD23" s="41"/>
      <c r="DE23" s="40" t="s">
        <v>134</v>
      </c>
      <c r="DF23" s="238" t="s">
        <v>135</v>
      </c>
      <c r="DG23" s="238"/>
      <c r="DH23" s="40">
        <f t="shared" ref="DH23" si="2">159*16</f>
        <v>2544</v>
      </c>
      <c r="DI23" s="40">
        <f>159*16</f>
        <v>2544</v>
      </c>
      <c r="DJ23" s="41"/>
      <c r="DK23" s="40" t="s">
        <v>134</v>
      </c>
      <c r="DL23" s="238" t="s">
        <v>135</v>
      </c>
      <c r="DM23" s="238"/>
      <c r="DN23" s="40">
        <f t="shared" ref="DN23" si="3">159*16</f>
        <v>2544</v>
      </c>
      <c r="DO23" s="43" t="s">
        <v>389</v>
      </c>
      <c r="DP23" s="41"/>
      <c r="DQ23" s="40" t="s">
        <v>134</v>
      </c>
      <c r="DR23" s="238" t="s">
        <v>135</v>
      </c>
      <c r="DS23" s="238"/>
      <c r="DT23" s="40">
        <f t="shared" ref="DT23:DU23" si="4">159*16</f>
        <v>2544</v>
      </c>
      <c r="DU23" s="40">
        <f t="shared" si="4"/>
        <v>2544</v>
      </c>
      <c r="DV23" s="41"/>
      <c r="DW23" s="40" t="s">
        <v>134</v>
      </c>
      <c r="DX23" s="238" t="s">
        <v>135</v>
      </c>
      <c r="DY23" s="238"/>
      <c r="DZ23" s="40">
        <f t="shared" ref="DZ23" si="5">159*16</f>
        <v>2544</v>
      </c>
      <c r="EA23" s="41"/>
      <c r="EB23" s="40" t="s">
        <v>134</v>
      </c>
      <c r="EC23" s="238" t="s">
        <v>135</v>
      </c>
      <c r="ED23" s="238"/>
      <c r="EE23" s="40">
        <f t="shared" ref="EE23" si="6">159*16</f>
        <v>2544</v>
      </c>
      <c r="EF23" s="41"/>
      <c r="EG23" s="40" t="s">
        <v>134</v>
      </c>
      <c r="EH23" s="238" t="s">
        <v>135</v>
      </c>
      <c r="EI23" s="238"/>
      <c r="EJ23" s="40">
        <v>0</v>
      </c>
      <c r="EK23" s="42"/>
      <c r="EL23" s="46" t="s">
        <v>134</v>
      </c>
      <c r="EM23" s="238" t="s">
        <v>135</v>
      </c>
      <c r="EN23" s="238"/>
      <c r="EO23" s="40">
        <v>0</v>
      </c>
      <c r="EP23" s="40">
        <v>0</v>
      </c>
      <c r="EQ23" s="40">
        <v>0</v>
      </c>
      <c r="ER23" s="41"/>
      <c r="ES23" s="40" t="s">
        <v>134</v>
      </c>
      <c r="ET23" s="238" t="s">
        <v>135</v>
      </c>
      <c r="EU23" s="238"/>
      <c r="EV23" s="40">
        <f>159*16</f>
        <v>2544</v>
      </c>
      <c r="EW23" s="40">
        <v>2544</v>
      </c>
      <c r="EX23" s="43">
        <v>0</v>
      </c>
    </row>
    <row r="24" spans="1:154" ht="15" customHeight="1">
      <c r="A24" s="40" t="s">
        <v>136</v>
      </c>
      <c r="B24" s="238" t="s">
        <v>137</v>
      </c>
      <c r="C24" s="238"/>
      <c r="D24" s="48">
        <v>900</v>
      </c>
      <c r="E24" s="48">
        <v>900</v>
      </c>
      <c r="F24" s="48">
        <v>900</v>
      </c>
      <c r="G24" s="41"/>
      <c r="H24" s="40" t="s">
        <v>136</v>
      </c>
      <c r="I24" s="238" t="s">
        <v>137</v>
      </c>
      <c r="J24" s="238"/>
      <c r="K24" s="48">
        <v>900</v>
      </c>
      <c r="L24" s="48">
        <v>900</v>
      </c>
      <c r="M24" s="48">
        <v>900</v>
      </c>
      <c r="N24" s="41"/>
      <c r="O24" s="40" t="s">
        <v>136</v>
      </c>
      <c r="P24" s="238" t="s">
        <v>137</v>
      </c>
      <c r="Q24" s="238"/>
      <c r="R24" s="48">
        <v>900</v>
      </c>
      <c r="S24" s="48">
        <v>900</v>
      </c>
      <c r="T24" s="48">
        <v>900</v>
      </c>
      <c r="U24" s="41"/>
      <c r="V24" s="40" t="s">
        <v>136</v>
      </c>
      <c r="W24" s="238" t="s">
        <v>137</v>
      </c>
      <c r="X24" s="238"/>
      <c r="Y24" s="48">
        <v>900</v>
      </c>
      <c r="Z24" s="48">
        <v>900</v>
      </c>
      <c r="AA24" s="48">
        <v>900</v>
      </c>
      <c r="AB24" s="48">
        <v>900</v>
      </c>
      <c r="AC24" s="48">
        <v>900</v>
      </c>
      <c r="AD24" s="41"/>
      <c r="AE24" s="40" t="s">
        <v>136</v>
      </c>
      <c r="AF24" s="238" t="s">
        <v>137</v>
      </c>
      <c r="AG24" s="238"/>
      <c r="AH24" s="40">
        <v>0</v>
      </c>
      <c r="AI24" s="40">
        <v>0</v>
      </c>
      <c r="AJ24" s="40">
        <v>0</v>
      </c>
      <c r="AK24" s="41"/>
      <c r="AL24" s="40" t="s">
        <v>136</v>
      </c>
      <c r="AM24" s="238" t="s">
        <v>137</v>
      </c>
      <c r="AN24" s="238"/>
      <c r="AO24" s="48">
        <v>900</v>
      </c>
      <c r="AP24" s="48">
        <v>900</v>
      </c>
      <c r="AQ24" s="48">
        <v>900</v>
      </c>
      <c r="AR24" s="41"/>
      <c r="AS24" s="40" t="s">
        <v>136</v>
      </c>
      <c r="AT24" s="238" t="s">
        <v>137</v>
      </c>
      <c r="AU24" s="238"/>
      <c r="AV24" s="48">
        <v>900</v>
      </c>
      <c r="AW24" s="48">
        <v>900</v>
      </c>
      <c r="AX24" s="48">
        <v>900</v>
      </c>
      <c r="AY24" s="41"/>
      <c r="AZ24" s="40" t="s">
        <v>136</v>
      </c>
      <c r="BA24" s="238" t="s">
        <v>137</v>
      </c>
      <c r="BB24" s="238"/>
      <c r="BC24" s="48">
        <v>900</v>
      </c>
      <c r="BD24" s="48">
        <v>900</v>
      </c>
      <c r="BE24" s="41"/>
      <c r="BF24" s="40" t="s">
        <v>136</v>
      </c>
      <c r="BG24" s="238" t="s">
        <v>137</v>
      </c>
      <c r="BH24" s="238"/>
      <c r="BI24" s="48">
        <v>900</v>
      </c>
      <c r="BJ24" s="48">
        <v>900</v>
      </c>
      <c r="BK24" s="48">
        <v>900</v>
      </c>
      <c r="BL24" s="48">
        <v>900</v>
      </c>
      <c r="BM24" s="41"/>
      <c r="BN24" s="40" t="s">
        <v>136</v>
      </c>
      <c r="BO24" s="238" t="s">
        <v>137</v>
      </c>
      <c r="BP24" s="238"/>
      <c r="BQ24" s="48">
        <v>900</v>
      </c>
      <c r="BR24" s="48">
        <v>900</v>
      </c>
      <c r="BS24" s="41"/>
      <c r="BT24" s="40" t="s">
        <v>136</v>
      </c>
      <c r="BU24" s="238" t="s">
        <v>137</v>
      </c>
      <c r="BV24" s="238"/>
      <c r="BW24" s="48">
        <v>900</v>
      </c>
      <c r="BX24" s="48">
        <v>900</v>
      </c>
      <c r="BY24" s="41"/>
      <c r="BZ24" s="40" t="s">
        <v>136</v>
      </c>
      <c r="CA24" s="238" t="s">
        <v>137</v>
      </c>
      <c r="CB24" s="238"/>
      <c r="CC24" s="48">
        <v>900</v>
      </c>
      <c r="CD24" s="48">
        <v>900</v>
      </c>
      <c r="CE24" s="48">
        <v>900</v>
      </c>
      <c r="CF24" s="48">
        <v>900</v>
      </c>
      <c r="CG24" s="42"/>
      <c r="CH24" s="46" t="s">
        <v>136</v>
      </c>
      <c r="CI24" s="238" t="s">
        <v>137</v>
      </c>
      <c r="CJ24" s="238"/>
      <c r="CK24" s="48">
        <v>900</v>
      </c>
      <c r="CL24" s="48">
        <v>900</v>
      </c>
      <c r="CM24" s="41"/>
      <c r="CN24" s="40" t="s">
        <v>136</v>
      </c>
      <c r="CO24" s="238" t="s">
        <v>137</v>
      </c>
      <c r="CP24" s="238"/>
      <c r="CQ24" s="40">
        <v>0</v>
      </c>
      <c r="CR24" s="49">
        <v>900</v>
      </c>
      <c r="CS24" s="41"/>
      <c r="CT24" s="40" t="s">
        <v>136</v>
      </c>
      <c r="CU24" s="238" t="s">
        <v>137</v>
      </c>
      <c r="CV24" s="238"/>
      <c r="CW24" s="49">
        <v>900</v>
      </c>
      <c r="CX24" s="49">
        <v>900</v>
      </c>
      <c r="CY24" s="41"/>
      <c r="CZ24" s="40" t="s">
        <v>136</v>
      </c>
      <c r="DA24" s="238" t="s">
        <v>137</v>
      </c>
      <c r="DB24" s="238"/>
      <c r="DC24" s="49">
        <v>900</v>
      </c>
      <c r="DD24" s="41"/>
      <c r="DE24" s="40" t="s">
        <v>136</v>
      </c>
      <c r="DF24" s="238" t="s">
        <v>137</v>
      </c>
      <c r="DG24" s="238"/>
      <c r="DH24" s="49">
        <v>900</v>
      </c>
      <c r="DI24" s="49">
        <v>900</v>
      </c>
      <c r="DJ24" s="41"/>
      <c r="DK24" s="40" t="s">
        <v>136</v>
      </c>
      <c r="DL24" s="238" t="s">
        <v>137</v>
      </c>
      <c r="DM24" s="238"/>
      <c r="DN24" s="49">
        <v>900</v>
      </c>
      <c r="DO24" s="43" t="s">
        <v>386</v>
      </c>
      <c r="DP24" s="41"/>
      <c r="DQ24" s="40" t="s">
        <v>136</v>
      </c>
      <c r="DR24" s="238" t="s">
        <v>137</v>
      </c>
      <c r="DS24" s="238"/>
      <c r="DT24" s="49">
        <v>900</v>
      </c>
      <c r="DU24" s="49">
        <v>900</v>
      </c>
      <c r="DV24" s="41"/>
      <c r="DW24" s="40" t="s">
        <v>136</v>
      </c>
      <c r="DX24" s="238" t="s">
        <v>137</v>
      </c>
      <c r="DY24" s="238"/>
      <c r="DZ24" s="49">
        <v>900</v>
      </c>
      <c r="EA24" s="41"/>
      <c r="EB24" s="40" t="s">
        <v>136</v>
      </c>
      <c r="EC24" s="238" t="s">
        <v>137</v>
      </c>
      <c r="ED24" s="238"/>
      <c r="EE24" s="49">
        <v>900</v>
      </c>
      <c r="EF24" s="41"/>
      <c r="EG24" s="40" t="s">
        <v>136</v>
      </c>
      <c r="EH24" s="238" t="s">
        <v>137</v>
      </c>
      <c r="EI24" s="238"/>
      <c r="EJ24" s="40">
        <v>0</v>
      </c>
      <c r="EK24" s="42"/>
      <c r="EL24" s="46" t="s">
        <v>136</v>
      </c>
      <c r="EM24" s="238" t="s">
        <v>137</v>
      </c>
      <c r="EN24" s="238"/>
      <c r="EO24" s="48">
        <v>900</v>
      </c>
      <c r="EP24" s="40">
        <v>0</v>
      </c>
      <c r="EQ24" s="40">
        <v>0</v>
      </c>
      <c r="ER24" s="41"/>
      <c r="ES24" s="40" t="s">
        <v>136</v>
      </c>
      <c r="ET24" s="238" t="s">
        <v>137</v>
      </c>
      <c r="EU24" s="238"/>
      <c r="EV24" s="40">
        <v>0</v>
      </c>
      <c r="EW24" s="40">
        <v>0</v>
      </c>
      <c r="EX24" s="40">
        <v>0</v>
      </c>
    </row>
    <row r="25" spans="1:154" ht="15" customHeight="1">
      <c r="A25" s="240" t="s">
        <v>138</v>
      </c>
      <c r="B25" s="238" t="s">
        <v>139</v>
      </c>
      <c r="C25" s="238"/>
      <c r="D25" s="40">
        <v>1889</v>
      </c>
      <c r="E25" s="40">
        <v>1889</v>
      </c>
      <c r="F25" s="40">
        <v>1889</v>
      </c>
      <c r="G25" s="41"/>
      <c r="H25" s="240" t="s">
        <v>138</v>
      </c>
      <c r="I25" s="238" t="s">
        <v>139</v>
      </c>
      <c r="J25" s="238"/>
      <c r="K25" s="40">
        <v>1889</v>
      </c>
      <c r="L25" s="40">
        <v>1889</v>
      </c>
      <c r="M25" s="40">
        <v>1889</v>
      </c>
      <c r="N25" s="41"/>
      <c r="O25" s="240" t="s">
        <v>138</v>
      </c>
      <c r="P25" s="238" t="s">
        <v>139</v>
      </c>
      <c r="Q25" s="238"/>
      <c r="R25" s="40">
        <v>1889</v>
      </c>
      <c r="S25" s="40">
        <v>1889</v>
      </c>
      <c r="T25" s="40">
        <v>1889</v>
      </c>
      <c r="U25" s="41"/>
      <c r="V25" s="240" t="s">
        <v>138</v>
      </c>
      <c r="W25" s="238" t="s">
        <v>139</v>
      </c>
      <c r="X25" s="238"/>
      <c r="Y25" s="40">
        <v>1889</v>
      </c>
      <c r="Z25" s="40">
        <v>1889</v>
      </c>
      <c r="AA25" s="40">
        <v>1889</v>
      </c>
      <c r="AB25" s="40">
        <v>1889</v>
      </c>
      <c r="AC25" s="40">
        <v>1889</v>
      </c>
      <c r="AD25" s="41"/>
      <c r="AE25" s="240" t="s">
        <v>138</v>
      </c>
      <c r="AF25" s="238" t="s">
        <v>139</v>
      </c>
      <c r="AG25" s="238"/>
      <c r="AH25" s="40">
        <v>1889</v>
      </c>
      <c r="AI25" s="40">
        <v>1889</v>
      </c>
      <c r="AJ25" s="40">
        <v>1889</v>
      </c>
      <c r="AK25" s="41"/>
      <c r="AL25" s="240" t="s">
        <v>138</v>
      </c>
      <c r="AM25" s="238" t="s">
        <v>139</v>
      </c>
      <c r="AN25" s="238"/>
      <c r="AO25" s="40">
        <v>1889</v>
      </c>
      <c r="AP25" s="40">
        <v>1889</v>
      </c>
      <c r="AQ25" s="40">
        <v>1889</v>
      </c>
      <c r="AR25" s="41"/>
      <c r="AS25" s="240" t="s">
        <v>138</v>
      </c>
      <c r="AT25" s="238" t="s">
        <v>139</v>
      </c>
      <c r="AU25" s="238"/>
      <c r="AV25" s="40" t="s">
        <v>392</v>
      </c>
      <c r="AW25" s="40" t="s">
        <v>392</v>
      </c>
      <c r="AX25" s="40" t="s">
        <v>392</v>
      </c>
      <c r="AY25" s="41"/>
      <c r="AZ25" s="240" t="s">
        <v>138</v>
      </c>
      <c r="BA25" s="238" t="s">
        <v>139</v>
      </c>
      <c r="BB25" s="238"/>
      <c r="BC25" s="40">
        <v>1889</v>
      </c>
      <c r="BD25" s="40">
        <v>1889</v>
      </c>
      <c r="BE25" s="41"/>
      <c r="BF25" s="240" t="s">
        <v>138</v>
      </c>
      <c r="BG25" s="238" t="s">
        <v>139</v>
      </c>
      <c r="BH25" s="238"/>
      <c r="BI25" s="40">
        <v>1889</v>
      </c>
      <c r="BJ25" s="40">
        <v>1889</v>
      </c>
      <c r="BK25" s="40">
        <v>1889</v>
      </c>
      <c r="BL25" s="40">
        <v>1889</v>
      </c>
      <c r="BM25" s="41"/>
      <c r="BN25" s="240" t="s">
        <v>138</v>
      </c>
      <c r="BO25" s="238" t="s">
        <v>139</v>
      </c>
      <c r="BP25" s="238"/>
      <c r="BQ25" s="40">
        <v>1889</v>
      </c>
      <c r="BR25" s="40">
        <v>1889</v>
      </c>
      <c r="BS25" s="41"/>
      <c r="BT25" s="240" t="s">
        <v>138</v>
      </c>
      <c r="BU25" s="238" t="s">
        <v>139</v>
      </c>
      <c r="BV25" s="238"/>
      <c r="BW25" s="40">
        <v>1889</v>
      </c>
      <c r="BX25" s="40">
        <v>1889</v>
      </c>
      <c r="BY25" s="41"/>
      <c r="BZ25" s="240" t="s">
        <v>138</v>
      </c>
      <c r="CA25" s="238" t="s">
        <v>139</v>
      </c>
      <c r="CB25" s="238"/>
      <c r="CC25" s="40">
        <v>1889</v>
      </c>
      <c r="CD25" s="40">
        <v>1889</v>
      </c>
      <c r="CE25" s="40">
        <v>1889</v>
      </c>
      <c r="CF25" s="40">
        <v>1889</v>
      </c>
      <c r="CG25" s="42"/>
      <c r="CH25" s="246" t="s">
        <v>138</v>
      </c>
      <c r="CI25" s="238" t="s">
        <v>139</v>
      </c>
      <c r="CJ25" s="238"/>
      <c r="CK25" s="40">
        <v>1889</v>
      </c>
      <c r="CL25" s="40">
        <v>1889</v>
      </c>
      <c r="CM25" s="41"/>
      <c r="CN25" s="240" t="s">
        <v>138</v>
      </c>
      <c r="CO25" s="238" t="s">
        <v>139</v>
      </c>
      <c r="CP25" s="238"/>
      <c r="CQ25" s="40">
        <v>1889</v>
      </c>
      <c r="CR25" s="40">
        <v>1889</v>
      </c>
      <c r="CS25" s="41"/>
      <c r="CT25" s="240" t="s">
        <v>138</v>
      </c>
      <c r="CU25" s="238" t="s">
        <v>139</v>
      </c>
      <c r="CV25" s="238"/>
      <c r="CW25" s="40">
        <v>1889</v>
      </c>
      <c r="CX25" s="40">
        <v>1889</v>
      </c>
      <c r="CY25" s="41"/>
      <c r="CZ25" s="240" t="s">
        <v>138</v>
      </c>
      <c r="DA25" s="238" t="s">
        <v>139</v>
      </c>
      <c r="DB25" s="238"/>
      <c r="DC25" s="40">
        <v>1889</v>
      </c>
      <c r="DD25" s="41"/>
      <c r="DE25" s="240" t="s">
        <v>138</v>
      </c>
      <c r="DF25" s="238" t="s">
        <v>139</v>
      </c>
      <c r="DG25" s="238"/>
      <c r="DH25" s="40">
        <v>1889</v>
      </c>
      <c r="DI25" s="40">
        <v>1889</v>
      </c>
      <c r="DJ25" s="41"/>
      <c r="DK25" s="240" t="s">
        <v>138</v>
      </c>
      <c r="DL25" s="238" t="s">
        <v>139</v>
      </c>
      <c r="DM25" s="238"/>
      <c r="DN25" s="40">
        <v>1889</v>
      </c>
      <c r="DO25" s="43">
        <v>1889</v>
      </c>
      <c r="DP25" s="41"/>
      <c r="DQ25" s="240" t="s">
        <v>138</v>
      </c>
      <c r="DR25" s="238" t="s">
        <v>139</v>
      </c>
      <c r="DS25" s="238"/>
      <c r="DT25" s="40">
        <v>1889</v>
      </c>
      <c r="DU25" s="40">
        <v>1889</v>
      </c>
      <c r="DV25" s="41"/>
      <c r="DW25" s="240" t="s">
        <v>138</v>
      </c>
      <c r="DX25" s="238" t="s">
        <v>139</v>
      </c>
      <c r="DY25" s="238"/>
      <c r="DZ25" s="40">
        <v>1889</v>
      </c>
      <c r="EA25" s="41"/>
      <c r="EB25" s="240" t="s">
        <v>138</v>
      </c>
      <c r="EC25" s="238" t="s">
        <v>139</v>
      </c>
      <c r="ED25" s="238"/>
      <c r="EE25" s="40">
        <v>1889</v>
      </c>
      <c r="EF25" s="41"/>
      <c r="EG25" s="240" t="s">
        <v>138</v>
      </c>
      <c r="EH25" s="238" t="s">
        <v>139</v>
      </c>
      <c r="EI25" s="238"/>
      <c r="EJ25" s="40">
        <v>0</v>
      </c>
      <c r="EK25" s="42"/>
      <c r="EL25" s="246" t="s">
        <v>138</v>
      </c>
      <c r="EM25" s="238" t="s">
        <v>139</v>
      </c>
      <c r="EN25" s="238"/>
      <c r="EO25" s="40">
        <v>0</v>
      </c>
      <c r="EP25" s="40">
        <v>0</v>
      </c>
      <c r="EQ25" s="40">
        <v>0</v>
      </c>
      <c r="ER25" s="41"/>
      <c r="ES25" s="240" t="s">
        <v>138</v>
      </c>
      <c r="ET25" s="238" t="s">
        <v>139</v>
      </c>
      <c r="EU25" s="238"/>
      <c r="EV25" s="40">
        <v>1889</v>
      </c>
      <c r="EW25" s="40">
        <v>1889</v>
      </c>
      <c r="EX25" s="40">
        <v>1889</v>
      </c>
    </row>
    <row r="26" spans="1:154" ht="15" customHeight="1">
      <c r="A26" s="240"/>
      <c r="B26" s="238" t="s">
        <v>140</v>
      </c>
      <c r="C26" s="238"/>
      <c r="D26" s="40">
        <v>1640</v>
      </c>
      <c r="E26" s="40">
        <v>1640</v>
      </c>
      <c r="F26" s="40">
        <v>1640</v>
      </c>
      <c r="G26" s="41"/>
      <c r="H26" s="240"/>
      <c r="I26" s="238" t="s">
        <v>140</v>
      </c>
      <c r="J26" s="238"/>
      <c r="K26" s="40">
        <v>1640</v>
      </c>
      <c r="L26" s="40">
        <v>1640</v>
      </c>
      <c r="M26" s="40">
        <v>1640</v>
      </c>
      <c r="N26" s="41"/>
      <c r="O26" s="240"/>
      <c r="P26" s="238" t="s">
        <v>140</v>
      </c>
      <c r="Q26" s="238"/>
      <c r="R26" s="40">
        <v>1640</v>
      </c>
      <c r="S26" s="40">
        <v>1640</v>
      </c>
      <c r="T26" s="40">
        <v>1640</v>
      </c>
      <c r="U26" s="41"/>
      <c r="V26" s="240"/>
      <c r="W26" s="238" t="s">
        <v>140</v>
      </c>
      <c r="X26" s="238"/>
      <c r="Y26" s="40">
        <v>1640</v>
      </c>
      <c r="Z26" s="40">
        <v>1640</v>
      </c>
      <c r="AA26" s="40">
        <v>1640</v>
      </c>
      <c r="AB26" s="40">
        <v>1640</v>
      </c>
      <c r="AC26" s="40">
        <v>1640</v>
      </c>
      <c r="AD26" s="41"/>
      <c r="AE26" s="240"/>
      <c r="AF26" s="238" t="s">
        <v>140</v>
      </c>
      <c r="AG26" s="238"/>
      <c r="AH26" s="40">
        <v>1640</v>
      </c>
      <c r="AI26" s="40">
        <v>1640</v>
      </c>
      <c r="AJ26" s="40">
        <v>1640</v>
      </c>
      <c r="AK26" s="41"/>
      <c r="AL26" s="240"/>
      <c r="AM26" s="238" t="s">
        <v>140</v>
      </c>
      <c r="AN26" s="238"/>
      <c r="AO26" s="40">
        <v>1640</v>
      </c>
      <c r="AP26" s="40">
        <v>1640</v>
      </c>
      <c r="AQ26" s="40">
        <v>1640</v>
      </c>
      <c r="AR26" s="41"/>
      <c r="AS26" s="240"/>
      <c r="AT26" s="238" t="s">
        <v>140</v>
      </c>
      <c r="AU26" s="238"/>
      <c r="AV26" s="40" t="s">
        <v>390</v>
      </c>
      <c r="AW26" s="40" t="s">
        <v>390</v>
      </c>
      <c r="AX26" s="40" t="s">
        <v>390</v>
      </c>
      <c r="AY26" s="41"/>
      <c r="AZ26" s="240"/>
      <c r="BA26" s="238" t="s">
        <v>140</v>
      </c>
      <c r="BB26" s="238"/>
      <c r="BC26" s="40">
        <v>1640</v>
      </c>
      <c r="BD26" s="40">
        <v>1640</v>
      </c>
      <c r="BE26" s="41"/>
      <c r="BF26" s="240"/>
      <c r="BG26" s="238" t="s">
        <v>140</v>
      </c>
      <c r="BH26" s="238"/>
      <c r="BI26" s="40">
        <v>1640</v>
      </c>
      <c r="BJ26" s="40">
        <v>1640</v>
      </c>
      <c r="BK26" s="40">
        <v>1640</v>
      </c>
      <c r="BL26" s="40">
        <v>1640</v>
      </c>
      <c r="BM26" s="41"/>
      <c r="BN26" s="240"/>
      <c r="BO26" s="238" t="s">
        <v>140</v>
      </c>
      <c r="BP26" s="238"/>
      <c r="BQ26" s="40">
        <v>1640</v>
      </c>
      <c r="BR26" s="40">
        <v>1640</v>
      </c>
      <c r="BS26" s="41"/>
      <c r="BT26" s="240"/>
      <c r="BU26" s="238" t="s">
        <v>140</v>
      </c>
      <c r="BV26" s="238"/>
      <c r="BW26" s="40">
        <v>1640</v>
      </c>
      <c r="BX26" s="40">
        <v>1640</v>
      </c>
      <c r="BY26" s="41"/>
      <c r="BZ26" s="240"/>
      <c r="CA26" s="238" t="s">
        <v>140</v>
      </c>
      <c r="CB26" s="238"/>
      <c r="CC26" s="40">
        <v>1640</v>
      </c>
      <c r="CD26" s="40">
        <v>1640</v>
      </c>
      <c r="CE26" s="40">
        <v>1640</v>
      </c>
      <c r="CF26" s="40">
        <v>1640</v>
      </c>
      <c r="CG26" s="42"/>
      <c r="CH26" s="246"/>
      <c r="CI26" s="238" t="s">
        <v>140</v>
      </c>
      <c r="CJ26" s="238"/>
      <c r="CK26" s="40">
        <v>1640</v>
      </c>
      <c r="CL26" s="40">
        <v>1640</v>
      </c>
      <c r="CM26" s="41"/>
      <c r="CN26" s="240"/>
      <c r="CO26" s="238" t="s">
        <v>140</v>
      </c>
      <c r="CP26" s="238"/>
      <c r="CQ26" s="40">
        <v>1640</v>
      </c>
      <c r="CR26" s="40">
        <v>1640</v>
      </c>
      <c r="CS26" s="41"/>
      <c r="CT26" s="240"/>
      <c r="CU26" s="238" t="s">
        <v>140</v>
      </c>
      <c r="CV26" s="238"/>
      <c r="CW26" s="40">
        <v>1640</v>
      </c>
      <c r="CX26" s="40">
        <v>1640</v>
      </c>
      <c r="CY26" s="41"/>
      <c r="CZ26" s="240"/>
      <c r="DA26" s="238" t="s">
        <v>140</v>
      </c>
      <c r="DB26" s="238"/>
      <c r="DC26" s="40">
        <v>1640</v>
      </c>
      <c r="DD26" s="41"/>
      <c r="DE26" s="240"/>
      <c r="DF26" s="238" t="s">
        <v>140</v>
      </c>
      <c r="DG26" s="238"/>
      <c r="DH26" s="40">
        <v>1640</v>
      </c>
      <c r="DI26" s="40">
        <v>1640</v>
      </c>
      <c r="DJ26" s="41"/>
      <c r="DK26" s="240"/>
      <c r="DL26" s="238" t="s">
        <v>140</v>
      </c>
      <c r="DM26" s="238"/>
      <c r="DN26" s="40">
        <v>1640</v>
      </c>
      <c r="DO26" s="43">
        <v>1640</v>
      </c>
      <c r="DP26" s="41"/>
      <c r="DQ26" s="240"/>
      <c r="DR26" s="238" t="s">
        <v>140</v>
      </c>
      <c r="DS26" s="238"/>
      <c r="DT26" s="40">
        <v>1640</v>
      </c>
      <c r="DU26" s="40">
        <v>1640</v>
      </c>
      <c r="DV26" s="41"/>
      <c r="DW26" s="240"/>
      <c r="DX26" s="238" t="s">
        <v>140</v>
      </c>
      <c r="DY26" s="238"/>
      <c r="DZ26" s="40">
        <v>1640</v>
      </c>
      <c r="EA26" s="41"/>
      <c r="EB26" s="240"/>
      <c r="EC26" s="238" t="s">
        <v>140</v>
      </c>
      <c r="ED26" s="238"/>
      <c r="EE26" s="40">
        <v>1640</v>
      </c>
      <c r="EF26" s="41"/>
      <c r="EG26" s="240"/>
      <c r="EH26" s="238" t="s">
        <v>140</v>
      </c>
      <c r="EI26" s="238"/>
      <c r="EJ26" s="40">
        <v>0</v>
      </c>
      <c r="EK26" s="42"/>
      <c r="EL26" s="246"/>
      <c r="EM26" s="238" t="s">
        <v>140</v>
      </c>
      <c r="EN26" s="238"/>
      <c r="EO26" s="40">
        <v>0</v>
      </c>
      <c r="EP26" s="40">
        <v>0</v>
      </c>
      <c r="EQ26" s="40">
        <v>0</v>
      </c>
      <c r="ER26" s="41"/>
      <c r="ES26" s="240"/>
      <c r="ET26" s="238" t="s">
        <v>140</v>
      </c>
      <c r="EU26" s="238"/>
      <c r="EV26" s="40">
        <v>1640</v>
      </c>
      <c r="EW26" s="40">
        <v>1640</v>
      </c>
      <c r="EX26" s="40">
        <v>1640</v>
      </c>
    </row>
    <row r="27" spans="1:154" ht="15" customHeight="1">
      <c r="A27" s="238" t="s">
        <v>141</v>
      </c>
      <c r="B27" s="238"/>
      <c r="C27" s="238"/>
      <c r="D27" s="40">
        <f>SUM(D5:D26)</f>
        <v>22635</v>
      </c>
      <c r="E27" s="40">
        <f>SUM(E5:E26)</f>
        <v>22635</v>
      </c>
      <c r="F27" s="40">
        <f>SUM(F5:F26)</f>
        <v>30941</v>
      </c>
      <c r="G27" s="41"/>
      <c r="H27" s="238" t="s">
        <v>141</v>
      </c>
      <c r="I27" s="238"/>
      <c r="J27" s="238"/>
      <c r="K27" s="40">
        <f>SUM(K5:K26)</f>
        <v>22635</v>
      </c>
      <c r="L27" s="40">
        <f>SUM(L5:L26)</f>
        <v>22635</v>
      </c>
      <c r="M27" s="40">
        <f>SUM(M5:M26)</f>
        <v>11373</v>
      </c>
      <c r="N27" s="41"/>
      <c r="O27" s="238" t="s">
        <v>141</v>
      </c>
      <c r="P27" s="238"/>
      <c r="Q27" s="238"/>
      <c r="R27" s="40">
        <f>SUM(R5:R26)</f>
        <v>39685</v>
      </c>
      <c r="S27" s="40">
        <f>SUM(S5:S26)</f>
        <v>22635</v>
      </c>
      <c r="T27" s="40">
        <f>SUM(T5:T26)</f>
        <v>26456</v>
      </c>
      <c r="U27" s="41"/>
      <c r="V27" s="238" t="s">
        <v>141</v>
      </c>
      <c r="W27" s="238"/>
      <c r="X27" s="238"/>
      <c r="Y27" s="44">
        <f>SUM(Y5:Y26)</f>
        <v>22465</v>
      </c>
      <c r="Z27" s="44">
        <f>SUM(Z6:Z26)</f>
        <v>22465</v>
      </c>
      <c r="AA27" s="44">
        <f>SUM(AA5:AA26)</f>
        <v>12110</v>
      </c>
      <c r="AB27" s="44">
        <f>SUM(AB5:AB26)</f>
        <v>22465</v>
      </c>
      <c r="AC27" s="44">
        <f>SUM(AC5:AC26)</f>
        <v>22635</v>
      </c>
      <c r="AD27" s="50"/>
      <c r="AE27" s="238" t="s">
        <v>141</v>
      </c>
      <c r="AF27" s="238"/>
      <c r="AG27" s="238"/>
      <c r="AH27" s="40">
        <f>SUM(AH5:AH26)</f>
        <v>21681</v>
      </c>
      <c r="AI27" s="40">
        <f>SUM(AI6:AI26)</f>
        <v>21681</v>
      </c>
      <c r="AJ27" s="40">
        <f>SUM(AJ5:AJ26)</f>
        <v>12594</v>
      </c>
      <c r="AK27" s="41"/>
      <c r="AL27" s="238" t="s">
        <v>141</v>
      </c>
      <c r="AM27" s="238"/>
      <c r="AN27" s="238"/>
      <c r="AO27" s="40">
        <f>SUM(AO5:AO26)</f>
        <v>22635</v>
      </c>
      <c r="AP27" s="40">
        <f>SUM(AP5:AP26)</f>
        <v>22635</v>
      </c>
      <c r="AQ27" s="40">
        <f>SUM(AQ5:AQ26)</f>
        <v>14760</v>
      </c>
      <c r="AR27" s="41"/>
      <c r="AS27" s="238" t="s">
        <v>141</v>
      </c>
      <c r="AT27" s="238"/>
      <c r="AU27" s="238"/>
      <c r="AV27" s="40">
        <f>SUM(AV6:AV26)</f>
        <v>900</v>
      </c>
      <c r="AW27" s="40">
        <f>SUM(AW6:AW26)</f>
        <v>900</v>
      </c>
      <c r="AX27" s="40">
        <f>SUM(AX6:AX26)</f>
        <v>900</v>
      </c>
      <c r="AY27" s="41"/>
      <c r="AZ27" s="238" t="s">
        <v>141</v>
      </c>
      <c r="BA27" s="238"/>
      <c r="BB27" s="238"/>
      <c r="BC27" s="40">
        <f>SUM(BC6:BC26)</f>
        <v>22465</v>
      </c>
      <c r="BD27" s="40">
        <f>SUM(BD5:BD26)</f>
        <v>39515</v>
      </c>
      <c r="BE27" s="41"/>
      <c r="BF27" s="238" t="s">
        <v>141</v>
      </c>
      <c r="BG27" s="238"/>
      <c r="BH27" s="238"/>
      <c r="BI27" s="44">
        <f>SUM(BI5:BI26)</f>
        <v>22635</v>
      </c>
      <c r="BJ27" s="44">
        <f>SUM(BJ6:BJ26)</f>
        <v>22635</v>
      </c>
      <c r="BK27" s="44">
        <f t="shared" ref="BK27:BL27" si="7">SUM(BK5:BK26)</f>
        <v>22635</v>
      </c>
      <c r="BL27" s="44">
        <f t="shared" si="7"/>
        <v>22635</v>
      </c>
      <c r="BM27" s="50"/>
      <c r="BN27" s="238" t="s">
        <v>141</v>
      </c>
      <c r="BO27" s="238"/>
      <c r="BP27" s="238"/>
      <c r="BQ27" s="40">
        <f>SUM(BQ5:BQ26)</f>
        <v>43667</v>
      </c>
      <c r="BR27" s="40">
        <f>SUM(BR5:BR26)</f>
        <v>43667</v>
      </c>
      <c r="BS27" s="41"/>
      <c r="BT27" s="238" t="s">
        <v>141</v>
      </c>
      <c r="BU27" s="238"/>
      <c r="BV27" s="238"/>
      <c r="BW27" s="44">
        <f>SUM(BW5:BW26)</f>
        <v>22635</v>
      </c>
      <c r="BX27" s="44">
        <f t="shared" ref="BX27" si="8">SUM(BX5:BX26)</f>
        <v>22635</v>
      </c>
      <c r="BY27" s="50"/>
      <c r="BZ27" s="238" t="s">
        <v>141</v>
      </c>
      <c r="CA27" s="238"/>
      <c r="CB27" s="238"/>
      <c r="CC27" s="40">
        <f>SUM(CC5:CC26)</f>
        <v>22635</v>
      </c>
      <c r="CD27" s="40">
        <f>SUM(CD6:CD26)</f>
        <v>26707</v>
      </c>
      <c r="CE27" s="40">
        <f>SUM(CE6:CE26)</f>
        <v>22635</v>
      </c>
      <c r="CF27" s="40">
        <f t="shared" ref="CF27" si="9">SUM(CF5:CF26)</f>
        <v>22635</v>
      </c>
      <c r="CG27" s="41"/>
      <c r="CH27" s="238" t="s">
        <v>141</v>
      </c>
      <c r="CI27" s="238"/>
      <c r="CJ27" s="238"/>
      <c r="CK27" s="40">
        <f>SUM(CK5:CK26)</f>
        <v>44442</v>
      </c>
      <c r="CL27" s="40">
        <f>SUM(CL5:CL26)</f>
        <v>22635</v>
      </c>
      <c r="CM27" s="41"/>
      <c r="CN27" s="238" t="s">
        <v>141</v>
      </c>
      <c r="CO27" s="238"/>
      <c r="CP27" s="238"/>
      <c r="CQ27" s="40">
        <f>SUM(CQ5:CQ26)</f>
        <v>22075</v>
      </c>
      <c r="CR27" s="40">
        <f>SUM(CR7:CR26)</f>
        <v>17992</v>
      </c>
      <c r="CS27" s="41"/>
      <c r="CT27" s="238" t="s">
        <v>141</v>
      </c>
      <c r="CU27" s="238"/>
      <c r="CV27" s="238"/>
      <c r="CW27" s="40">
        <f>SUM(CW5:CW26)</f>
        <v>22635</v>
      </c>
      <c r="CX27" s="40">
        <f>SUM(CX5:CX26)</f>
        <v>22635</v>
      </c>
      <c r="CY27" s="41"/>
      <c r="CZ27" s="238" t="s">
        <v>141</v>
      </c>
      <c r="DA27" s="238"/>
      <c r="DB27" s="238"/>
      <c r="DC27" s="40">
        <f>SUM(DC5:DC26)</f>
        <v>47991</v>
      </c>
      <c r="DD27" s="41"/>
      <c r="DE27" s="238" t="s">
        <v>141</v>
      </c>
      <c r="DF27" s="238"/>
      <c r="DG27" s="238"/>
      <c r="DH27" s="40">
        <f>SUM(DH5:DH26)</f>
        <v>22635</v>
      </c>
      <c r="DI27" s="40">
        <f>SUM(DI5:DI26)</f>
        <v>22635</v>
      </c>
      <c r="DJ27" s="41"/>
      <c r="DK27" s="238" t="s">
        <v>141</v>
      </c>
      <c r="DL27" s="238"/>
      <c r="DM27" s="238"/>
      <c r="DN27" s="40">
        <f>SUM(DN5:DN26)</f>
        <v>30941</v>
      </c>
      <c r="DO27" s="43">
        <f>SUM(DO5:DO26)</f>
        <v>3529</v>
      </c>
      <c r="DP27" s="41"/>
      <c r="DQ27" s="238" t="s">
        <v>141</v>
      </c>
      <c r="DR27" s="238"/>
      <c r="DS27" s="238"/>
      <c r="DT27" s="40">
        <f>SUM(DT5:DT26)</f>
        <v>22635</v>
      </c>
      <c r="DU27" s="40">
        <f t="shared" ref="DU27" si="10">SUM(DU5:DU26)</f>
        <v>22635</v>
      </c>
      <c r="DV27" s="41"/>
      <c r="DW27" s="238" t="s">
        <v>141</v>
      </c>
      <c r="DX27" s="238"/>
      <c r="DY27" s="238"/>
      <c r="DZ27" s="40">
        <f>SUM(DZ5:DZ26)</f>
        <v>30941</v>
      </c>
      <c r="EA27" s="41"/>
      <c r="EB27" s="238" t="s">
        <v>141</v>
      </c>
      <c r="EC27" s="238"/>
      <c r="ED27" s="238"/>
      <c r="EE27" s="40">
        <f t="shared" ref="EE27" si="11">SUM(EE5:EE26)</f>
        <v>30941</v>
      </c>
      <c r="EF27" s="41"/>
      <c r="EG27" s="238" t="s">
        <v>141</v>
      </c>
      <c r="EH27" s="238"/>
      <c r="EI27" s="238"/>
      <c r="EJ27" s="40">
        <f>SUM(EJ5:EJ26)</f>
        <v>3498</v>
      </c>
      <c r="EK27" s="41"/>
      <c r="EL27" s="238" t="s">
        <v>141</v>
      </c>
      <c r="EM27" s="238"/>
      <c r="EN27" s="238"/>
      <c r="EO27" s="40">
        <f>SUM(EO5:EO26)</f>
        <v>6131</v>
      </c>
      <c r="EP27" s="40">
        <f>SUM(EP5:EP23)</f>
        <v>1749</v>
      </c>
      <c r="EQ27" s="40">
        <f>SUM(EQ5:EQ23)</f>
        <v>1749</v>
      </c>
      <c r="ER27" s="41"/>
      <c r="ES27" s="238" t="s">
        <v>141</v>
      </c>
      <c r="ET27" s="238"/>
      <c r="EU27" s="238"/>
      <c r="EV27" s="40">
        <f>SUM(EV5:EV26)</f>
        <v>12697</v>
      </c>
      <c r="EW27" s="40">
        <f>SUM(EW5:EW26)</f>
        <v>12697</v>
      </c>
      <c r="EX27" s="40">
        <f>SUM(EX5:EX26)</f>
        <v>4690</v>
      </c>
    </row>
    <row r="28" spans="1:154" ht="15" customHeight="1">
      <c r="A28" s="238" t="s">
        <v>105</v>
      </c>
      <c r="B28" s="238"/>
      <c r="C28" s="238"/>
      <c r="D28" s="44">
        <f>D27*10%</f>
        <v>2263.5</v>
      </c>
      <c r="E28" s="44">
        <f t="shared" ref="E28:F28" si="12">E27*10%</f>
        <v>2263.5</v>
      </c>
      <c r="F28" s="44">
        <f t="shared" si="12"/>
        <v>3094.1000000000004</v>
      </c>
      <c r="G28" s="50"/>
      <c r="H28" s="238" t="s">
        <v>105</v>
      </c>
      <c r="I28" s="238"/>
      <c r="J28" s="238"/>
      <c r="K28" s="44">
        <f>K27*0.1</f>
        <v>2263.5</v>
      </c>
      <c r="L28" s="44">
        <f t="shared" ref="L28:M28" si="13">L27*10%</f>
        <v>2263.5</v>
      </c>
      <c r="M28" s="44">
        <f t="shared" si="13"/>
        <v>1137.3</v>
      </c>
      <c r="N28" s="50"/>
      <c r="O28" s="238" t="s">
        <v>105</v>
      </c>
      <c r="P28" s="238"/>
      <c r="Q28" s="238"/>
      <c r="R28" s="51">
        <f>(R27-R5)*10%</f>
        <v>1765.2</v>
      </c>
      <c r="S28" s="40">
        <f>(S27-S5)*10%</f>
        <v>2263.5</v>
      </c>
      <c r="T28" s="43">
        <f>(T27-T5)*10%</f>
        <v>723.30000000000007</v>
      </c>
      <c r="U28" s="41"/>
      <c r="V28" s="238" t="s">
        <v>105</v>
      </c>
      <c r="W28" s="238"/>
      <c r="X28" s="238"/>
      <c r="Y28" s="44">
        <f>Y27*0.1</f>
        <v>2246.5</v>
      </c>
      <c r="Z28" s="44">
        <f>Z27*10%</f>
        <v>2246.5</v>
      </c>
      <c r="AA28" s="44">
        <f>AA27*10%</f>
        <v>1211</v>
      </c>
      <c r="AB28" s="44">
        <f>AB27*10%</f>
        <v>2246.5</v>
      </c>
      <c r="AC28" s="44">
        <f t="shared" ref="AC28" si="14">AC27*10%</f>
        <v>2263.5</v>
      </c>
      <c r="AD28" s="50"/>
      <c r="AE28" s="238" t="s">
        <v>105</v>
      </c>
      <c r="AF28" s="238"/>
      <c r="AG28" s="238"/>
      <c r="AH28" s="40">
        <f>AH27*10%</f>
        <v>2168.1</v>
      </c>
      <c r="AI28" s="40">
        <f t="shared" ref="AI28:AJ28" si="15">AI27*10%</f>
        <v>2168.1</v>
      </c>
      <c r="AJ28" s="40">
        <f t="shared" si="15"/>
        <v>1259.4000000000001</v>
      </c>
      <c r="AK28" s="41"/>
      <c r="AL28" s="238" t="s">
        <v>105</v>
      </c>
      <c r="AM28" s="238"/>
      <c r="AN28" s="238"/>
      <c r="AO28" s="40">
        <f>AO27*10%</f>
        <v>2263.5</v>
      </c>
      <c r="AP28" s="40">
        <f t="shared" ref="AP28:AQ28" si="16">AP27*10%</f>
        <v>2263.5</v>
      </c>
      <c r="AQ28" s="40">
        <f t="shared" si="16"/>
        <v>1476</v>
      </c>
      <c r="AR28" s="41"/>
      <c r="AS28" s="238" t="s">
        <v>105</v>
      </c>
      <c r="AT28" s="238"/>
      <c r="AU28" s="238"/>
      <c r="AV28" s="40">
        <f>AV27*10%</f>
        <v>90</v>
      </c>
      <c r="AW28" s="40">
        <f t="shared" ref="AW28:AX28" si="17">AW27*10%</f>
        <v>90</v>
      </c>
      <c r="AX28" s="40">
        <f t="shared" si="17"/>
        <v>90</v>
      </c>
      <c r="AY28" s="41"/>
      <c r="AZ28" s="238" t="s">
        <v>105</v>
      </c>
      <c r="BA28" s="238"/>
      <c r="BB28" s="238"/>
      <c r="BC28" s="40">
        <f>BC27*10%</f>
        <v>2246.5</v>
      </c>
      <c r="BD28" s="43">
        <f>(BD27-BD5)*10%</f>
        <v>1748.2</v>
      </c>
      <c r="BE28" s="41"/>
      <c r="BF28" s="238" t="s">
        <v>105</v>
      </c>
      <c r="BG28" s="238"/>
      <c r="BH28" s="238"/>
      <c r="BI28" s="44">
        <f>BI27*10%</f>
        <v>2263.5</v>
      </c>
      <c r="BJ28" s="44">
        <f>BJ27*10%</f>
        <v>2263.5</v>
      </c>
      <c r="BK28" s="44">
        <f>BK27*10%</f>
        <v>2263.5</v>
      </c>
      <c r="BL28" s="44">
        <f>BL27*10%</f>
        <v>2263.5</v>
      </c>
      <c r="BM28" s="50"/>
      <c r="BN28" s="238" t="s">
        <v>105</v>
      </c>
      <c r="BO28" s="238"/>
      <c r="BP28" s="238"/>
      <c r="BQ28" s="43">
        <f>(BQ27-BQ5)*10%</f>
        <v>1765.2</v>
      </c>
      <c r="BR28" s="43">
        <f>(BR27-BR5)*10%</f>
        <v>1765.2</v>
      </c>
      <c r="BS28" s="41"/>
      <c r="BT28" s="238" t="s">
        <v>105</v>
      </c>
      <c r="BU28" s="238"/>
      <c r="BV28" s="238"/>
      <c r="BW28" s="44">
        <f t="shared" ref="BW28:BX28" si="18">BW27*10%</f>
        <v>2263.5</v>
      </c>
      <c r="BX28" s="44">
        <f t="shared" si="18"/>
        <v>2263.5</v>
      </c>
      <c r="BY28" s="50"/>
      <c r="BZ28" s="238" t="s">
        <v>105</v>
      </c>
      <c r="CA28" s="238"/>
      <c r="CB28" s="238"/>
      <c r="CC28" s="44">
        <f>CC27*0.1</f>
        <v>2263.5</v>
      </c>
      <c r="CD28" s="44">
        <f t="shared" ref="CD28:CF28" si="19">CD27*10%</f>
        <v>2670.7000000000003</v>
      </c>
      <c r="CE28" s="44">
        <f t="shared" si="19"/>
        <v>2263.5</v>
      </c>
      <c r="CF28" s="44">
        <f t="shared" si="19"/>
        <v>2263.5</v>
      </c>
      <c r="CG28" s="50"/>
      <c r="CH28" s="238" t="s">
        <v>105</v>
      </c>
      <c r="CI28" s="238"/>
      <c r="CJ28" s="238"/>
      <c r="CK28" s="40">
        <f>(CK27-CK5)*10%</f>
        <v>1844.2</v>
      </c>
      <c r="CL28" s="40">
        <f t="shared" ref="CL28" si="20">CL27*10%</f>
        <v>2263.5</v>
      </c>
      <c r="CM28" s="41"/>
      <c r="CN28" s="238" t="s">
        <v>105</v>
      </c>
      <c r="CO28" s="238"/>
      <c r="CP28" s="238"/>
      <c r="CQ28" s="40">
        <f>CQ27*10%</f>
        <v>2207.5</v>
      </c>
      <c r="CR28" s="43">
        <f>CR27*0.1</f>
        <v>1799.2</v>
      </c>
      <c r="CS28" s="41"/>
      <c r="CT28" s="238" t="s">
        <v>105</v>
      </c>
      <c r="CU28" s="238"/>
      <c r="CV28" s="238"/>
      <c r="CW28" s="40">
        <f>CW27*10%</f>
        <v>2263.5</v>
      </c>
      <c r="CX28" s="40">
        <f>CX27*10%</f>
        <v>2263.5</v>
      </c>
      <c r="CY28" s="41"/>
      <c r="CZ28" s="238" t="s">
        <v>105</v>
      </c>
      <c r="DA28" s="238"/>
      <c r="DB28" s="238"/>
      <c r="DC28" s="43">
        <f>(DC27-DC5)*10%</f>
        <v>2595.8000000000002</v>
      </c>
      <c r="DD28" s="41"/>
      <c r="DE28" s="238" t="s">
        <v>105</v>
      </c>
      <c r="DF28" s="238"/>
      <c r="DG28" s="238"/>
      <c r="DH28" s="52">
        <f t="shared" ref="DH28:DI28" si="21">DH27*10%</f>
        <v>2263.5</v>
      </c>
      <c r="DI28" s="52">
        <f t="shared" si="21"/>
        <v>2263.5</v>
      </c>
      <c r="DJ28" s="53"/>
      <c r="DK28" s="238" t="s">
        <v>105</v>
      </c>
      <c r="DL28" s="238"/>
      <c r="DM28" s="238"/>
      <c r="DN28" s="40">
        <f t="shared" ref="DN28:DO28" si="22">DN27*10%</f>
        <v>3094.1000000000004</v>
      </c>
      <c r="DO28" s="43">
        <f t="shared" si="22"/>
        <v>352.90000000000003</v>
      </c>
      <c r="DP28" s="41"/>
      <c r="DQ28" s="238" t="s">
        <v>105</v>
      </c>
      <c r="DR28" s="238"/>
      <c r="DS28" s="238"/>
      <c r="DT28" s="40">
        <f t="shared" ref="DT28:DU28" si="23">DT27*10%</f>
        <v>2263.5</v>
      </c>
      <c r="DU28" s="40">
        <f t="shared" si="23"/>
        <v>2263.5</v>
      </c>
      <c r="DV28" s="41"/>
      <c r="DW28" s="238" t="s">
        <v>105</v>
      </c>
      <c r="DX28" s="238"/>
      <c r="DY28" s="238"/>
      <c r="DZ28" s="40">
        <f t="shared" ref="DZ28" si="24">DZ27*10%</f>
        <v>3094.1000000000004</v>
      </c>
      <c r="EA28" s="41"/>
      <c r="EB28" s="238" t="s">
        <v>105</v>
      </c>
      <c r="EC28" s="238"/>
      <c r="ED28" s="238"/>
      <c r="EE28" s="40">
        <f t="shared" ref="EE28" si="25">EE27*10%</f>
        <v>3094.1000000000004</v>
      </c>
      <c r="EF28" s="41"/>
      <c r="EG28" s="238" t="s">
        <v>105</v>
      </c>
      <c r="EH28" s="238"/>
      <c r="EI28" s="238"/>
      <c r="EJ28" s="40">
        <f>EJ27*10%</f>
        <v>349.8</v>
      </c>
      <c r="EK28" s="41"/>
      <c r="EL28" s="238" t="s">
        <v>105</v>
      </c>
      <c r="EM28" s="238"/>
      <c r="EN28" s="238"/>
      <c r="EO28" s="40">
        <f t="shared" ref="EO28:EQ28" si="26">EO27*10%</f>
        <v>613.1</v>
      </c>
      <c r="EP28" s="40">
        <f t="shared" si="26"/>
        <v>174.9</v>
      </c>
      <c r="EQ28" s="40">
        <f t="shared" si="26"/>
        <v>174.9</v>
      </c>
      <c r="ER28" s="41"/>
      <c r="ES28" s="238" t="s">
        <v>105</v>
      </c>
      <c r="ET28" s="238"/>
      <c r="EU28" s="238"/>
      <c r="EV28" s="40">
        <f>EV27*10%</f>
        <v>1269.7</v>
      </c>
      <c r="EW28" s="40">
        <f t="shared" ref="EW28:EX28" si="27">EW27*10%</f>
        <v>1269.7</v>
      </c>
      <c r="EX28" s="40">
        <f t="shared" si="27"/>
        <v>469</v>
      </c>
    </row>
    <row r="29" spans="1:154" ht="15" customHeight="1">
      <c r="A29" s="238" t="s">
        <v>142</v>
      </c>
      <c r="B29" s="238"/>
      <c r="C29" s="238"/>
      <c r="D29" s="44">
        <f>D27+D28</f>
        <v>24898.5</v>
      </c>
      <c r="E29" s="44">
        <f t="shared" ref="E29:F29" si="28">E27+E28</f>
        <v>24898.5</v>
      </c>
      <c r="F29" s="44">
        <f t="shared" si="28"/>
        <v>34035.1</v>
      </c>
      <c r="G29" s="50"/>
      <c r="H29" s="238" t="s">
        <v>142</v>
      </c>
      <c r="I29" s="238"/>
      <c r="J29" s="238"/>
      <c r="K29" s="44">
        <f>SUM(K27:K28)</f>
        <v>24898.5</v>
      </c>
      <c r="L29" s="44">
        <f t="shared" ref="L29:M29" si="29">L27+L28</f>
        <v>24898.5</v>
      </c>
      <c r="M29" s="44">
        <f t="shared" si="29"/>
        <v>12510.3</v>
      </c>
      <c r="N29" s="50"/>
      <c r="O29" s="238" t="s">
        <v>142</v>
      </c>
      <c r="P29" s="238"/>
      <c r="Q29" s="238"/>
      <c r="R29" s="44">
        <f>R27+R28</f>
        <v>41450.199999999997</v>
      </c>
      <c r="S29" s="44">
        <f>SUM(S27:S28)</f>
        <v>24898.5</v>
      </c>
      <c r="T29" s="40">
        <f>T27+T28</f>
        <v>27179.3</v>
      </c>
      <c r="U29" s="41"/>
      <c r="V29" s="238" t="s">
        <v>142</v>
      </c>
      <c r="W29" s="238"/>
      <c r="X29" s="238"/>
      <c r="Y29" s="44">
        <f>SUM(Y27:Y28)</f>
        <v>24711.5</v>
      </c>
      <c r="Z29" s="44">
        <f>SUM(Z27:Z28)</f>
        <v>24711.5</v>
      </c>
      <c r="AA29" s="44">
        <f>SUM(AA27:AA28)</f>
        <v>13321</v>
      </c>
      <c r="AB29" s="44">
        <f>SUM(AB27:AB28)</f>
        <v>24711.5</v>
      </c>
      <c r="AC29" s="44">
        <f>SUM(AC27:AC28)</f>
        <v>24898.5</v>
      </c>
      <c r="AD29" s="50"/>
      <c r="AE29" s="238" t="s">
        <v>142</v>
      </c>
      <c r="AF29" s="238"/>
      <c r="AG29" s="238"/>
      <c r="AH29" s="40">
        <f>SUM(AH27:AH28)</f>
        <v>23849.1</v>
      </c>
      <c r="AI29" s="40">
        <f t="shared" ref="AI29" si="30">AI27+AI28</f>
        <v>23849.1</v>
      </c>
      <c r="AJ29" s="40">
        <f>SUM(AJ27:AJ28)</f>
        <v>13853.4</v>
      </c>
      <c r="AK29" s="41"/>
      <c r="AL29" s="238" t="s">
        <v>142</v>
      </c>
      <c r="AM29" s="238"/>
      <c r="AN29" s="238"/>
      <c r="AO29" s="40">
        <f>SUM(AO27:AO28)</f>
        <v>24898.5</v>
      </c>
      <c r="AP29" s="40">
        <f t="shared" ref="AP29:AQ29" si="31">AP27+AP28</f>
        <v>24898.5</v>
      </c>
      <c r="AQ29" s="40">
        <f t="shared" si="31"/>
        <v>16236</v>
      </c>
      <c r="AR29" s="41"/>
      <c r="AS29" s="238" t="s">
        <v>142</v>
      </c>
      <c r="AT29" s="238"/>
      <c r="AU29" s="238"/>
      <c r="AV29" s="40">
        <f>SUM(AV27:AV28)</f>
        <v>990</v>
      </c>
      <c r="AW29" s="40">
        <f>SUM(AW27:AW28)</f>
        <v>990</v>
      </c>
      <c r="AX29" s="40">
        <f t="shared" ref="AX29" si="32">AX27+AX28</f>
        <v>990</v>
      </c>
      <c r="AY29" s="41"/>
      <c r="AZ29" s="238" t="s">
        <v>142</v>
      </c>
      <c r="BA29" s="238"/>
      <c r="BB29" s="238"/>
      <c r="BC29" s="40">
        <f>SUM(BC27:BC28)</f>
        <v>24711.5</v>
      </c>
      <c r="BD29" s="44">
        <f>SUM(BD27:BD28)</f>
        <v>41263.199999999997</v>
      </c>
      <c r="BE29" s="50"/>
      <c r="BF29" s="238" t="s">
        <v>142</v>
      </c>
      <c r="BG29" s="238"/>
      <c r="BH29" s="238"/>
      <c r="BI29" s="44">
        <f>BI27+BI28</f>
        <v>24898.5</v>
      </c>
      <c r="BJ29" s="44">
        <f t="shared" ref="BJ29:BL29" si="33">BJ27+BJ28</f>
        <v>24898.5</v>
      </c>
      <c r="BK29" s="44">
        <f t="shared" si="33"/>
        <v>24898.5</v>
      </c>
      <c r="BL29" s="44">
        <f t="shared" si="33"/>
        <v>24898.5</v>
      </c>
      <c r="BM29" s="50"/>
      <c r="BN29" s="238" t="s">
        <v>142</v>
      </c>
      <c r="BO29" s="238"/>
      <c r="BP29" s="238"/>
      <c r="BQ29" s="40">
        <f>SUM(BQ27:BQ28)</f>
        <v>45432.2</v>
      </c>
      <c r="BR29" s="40">
        <f>SUM(BR27:BR28)</f>
        <v>45432.2</v>
      </c>
      <c r="BS29" s="41"/>
      <c r="BT29" s="238" t="s">
        <v>142</v>
      </c>
      <c r="BU29" s="238"/>
      <c r="BV29" s="238"/>
      <c r="BW29" s="44">
        <f>SUM(BW27:BW28)</f>
        <v>24898.5</v>
      </c>
      <c r="BX29" s="44">
        <f t="shared" ref="BX29" si="34">BX27+BX28</f>
        <v>24898.5</v>
      </c>
      <c r="BY29" s="50"/>
      <c r="BZ29" s="238" t="s">
        <v>142</v>
      </c>
      <c r="CA29" s="238"/>
      <c r="CB29" s="238"/>
      <c r="CC29" s="44">
        <f>SUM(CC27:CC28)</f>
        <v>24898.5</v>
      </c>
      <c r="CD29" s="44">
        <f>SUM(CD27:CD28)</f>
        <v>29377.7</v>
      </c>
      <c r="CE29" s="44">
        <f>SUM(CE27:CE28)</f>
        <v>24898.5</v>
      </c>
      <c r="CF29" s="44">
        <f t="shared" ref="CF29" si="35">CF27+CF28</f>
        <v>24898.5</v>
      </c>
      <c r="CG29" s="50"/>
      <c r="CH29" s="238" t="s">
        <v>142</v>
      </c>
      <c r="CI29" s="238"/>
      <c r="CJ29" s="238"/>
      <c r="CK29" s="40">
        <f>SUM(CK27:CK28)</f>
        <v>46286.2</v>
      </c>
      <c r="CL29" s="40">
        <f>SUM(CL27:CL28)</f>
        <v>24898.5</v>
      </c>
      <c r="CM29" s="41"/>
      <c r="CN29" s="238" t="s">
        <v>142</v>
      </c>
      <c r="CO29" s="238"/>
      <c r="CP29" s="238"/>
      <c r="CQ29" s="40">
        <f>SUM(CQ27:CQ28)</f>
        <v>24282.5</v>
      </c>
      <c r="CR29" s="40">
        <f>SUM(CR27:CR28)</f>
        <v>19791.2</v>
      </c>
      <c r="CS29" s="41"/>
      <c r="CT29" s="238" t="s">
        <v>142</v>
      </c>
      <c r="CU29" s="238"/>
      <c r="CV29" s="238"/>
      <c r="CW29" s="40">
        <f>SUM(CW27:CW28)</f>
        <v>24898.5</v>
      </c>
      <c r="CX29" s="40">
        <f>CX27+CX28</f>
        <v>24898.5</v>
      </c>
      <c r="CY29" s="41"/>
      <c r="CZ29" s="238" t="s">
        <v>142</v>
      </c>
      <c r="DA29" s="238"/>
      <c r="DB29" s="238"/>
      <c r="DC29" s="40">
        <f>SUM(DC27:DC28)</f>
        <v>50586.8</v>
      </c>
      <c r="DD29" s="41"/>
      <c r="DE29" s="238" t="s">
        <v>142</v>
      </c>
      <c r="DF29" s="238"/>
      <c r="DG29" s="238"/>
      <c r="DH29" s="52">
        <f>SUM(DH27:DH28)</f>
        <v>24898.5</v>
      </c>
      <c r="DI29" s="52">
        <f>DI27+DI28</f>
        <v>24898.5</v>
      </c>
      <c r="DJ29" s="53"/>
      <c r="DK29" s="238" t="s">
        <v>142</v>
      </c>
      <c r="DL29" s="238"/>
      <c r="DM29" s="238"/>
      <c r="DN29" s="40">
        <f t="shared" ref="DN29:DO29" si="36">DN27+DN28</f>
        <v>34035.1</v>
      </c>
      <c r="DO29" s="43">
        <f t="shared" si="36"/>
        <v>3881.9</v>
      </c>
      <c r="DP29" s="41"/>
      <c r="DQ29" s="238" t="s">
        <v>142</v>
      </c>
      <c r="DR29" s="238"/>
      <c r="DS29" s="238"/>
      <c r="DT29" s="40">
        <f>SUM(DT27:DT28)</f>
        <v>24898.5</v>
      </c>
      <c r="DU29" s="40">
        <f t="shared" ref="DU29" si="37">DU27+DU28</f>
        <v>24898.5</v>
      </c>
      <c r="DV29" s="41"/>
      <c r="DW29" s="238" t="s">
        <v>142</v>
      </c>
      <c r="DX29" s="238"/>
      <c r="DY29" s="238"/>
      <c r="DZ29" s="40">
        <f>SUM(DZ27:DZ28)</f>
        <v>34035.1</v>
      </c>
      <c r="EA29" s="41"/>
      <c r="EB29" s="238" t="s">
        <v>142</v>
      </c>
      <c r="EC29" s="238"/>
      <c r="ED29" s="238"/>
      <c r="EE29" s="40">
        <f t="shared" ref="EE29" si="38">EE27+EE28</f>
        <v>34035.1</v>
      </c>
      <c r="EF29" s="41"/>
      <c r="EG29" s="238" t="s">
        <v>142</v>
      </c>
      <c r="EH29" s="238"/>
      <c r="EI29" s="238"/>
      <c r="EJ29" s="40">
        <f>SUM(EJ27:EJ28)</f>
        <v>3847.8</v>
      </c>
      <c r="EK29" s="41"/>
      <c r="EL29" s="238" t="s">
        <v>142</v>
      </c>
      <c r="EM29" s="238"/>
      <c r="EN29" s="238"/>
      <c r="EO29" s="40">
        <f>SUM(EO27:EO28)</f>
        <v>6744.1</v>
      </c>
      <c r="EP29" s="40">
        <f>SUM(EP27:EP28)</f>
        <v>1923.9</v>
      </c>
      <c r="EQ29" s="40">
        <f>SUM(EQ27:EQ28)</f>
        <v>1923.9</v>
      </c>
      <c r="ER29" s="41"/>
      <c r="ES29" s="238" t="s">
        <v>142</v>
      </c>
      <c r="ET29" s="238"/>
      <c r="EU29" s="238"/>
      <c r="EV29" s="40">
        <f>SUM(EV27:EV28)</f>
        <v>13966.7</v>
      </c>
      <c r="EW29" s="40">
        <f>SUM(EW27:EW28)</f>
        <v>13966.7</v>
      </c>
      <c r="EX29" s="40">
        <f>SUM(EX27:EX28)</f>
        <v>5159</v>
      </c>
    </row>
    <row r="30" spans="1:154" ht="15" customHeight="1">
      <c r="A30" s="238" t="s">
        <v>106</v>
      </c>
      <c r="B30" s="238"/>
      <c r="C30" s="238"/>
      <c r="D30" s="238">
        <f>(D29+E29+F29)/3</f>
        <v>27944.033333333336</v>
      </c>
      <c r="E30" s="238"/>
      <c r="F30" s="238"/>
      <c r="G30" s="41"/>
      <c r="H30" s="238" t="s">
        <v>106</v>
      </c>
      <c r="I30" s="238"/>
      <c r="J30" s="238"/>
      <c r="K30" s="238">
        <f>(K29+L29+M29)/3</f>
        <v>20769.100000000002</v>
      </c>
      <c r="L30" s="238"/>
      <c r="M30" s="238"/>
      <c r="N30" s="41"/>
      <c r="O30" s="238" t="s">
        <v>106</v>
      </c>
      <c r="P30" s="238"/>
      <c r="Q30" s="238"/>
      <c r="R30" s="238">
        <f>(R29+S29+T29)/3</f>
        <v>31176</v>
      </c>
      <c r="S30" s="238"/>
      <c r="T30" s="238"/>
      <c r="U30" s="41"/>
      <c r="V30" s="238" t="s">
        <v>106</v>
      </c>
      <c r="W30" s="238"/>
      <c r="X30" s="238"/>
      <c r="Y30" s="255">
        <f>(Y29+Z29+AA29)/3</f>
        <v>20914.666666666668</v>
      </c>
      <c r="Z30" s="269"/>
      <c r="AA30" s="246"/>
      <c r="AB30" s="44">
        <f>AB29</f>
        <v>24711.5</v>
      </c>
      <c r="AC30" s="54">
        <f t="shared" ref="AC30" si="39">AC29</f>
        <v>24898.5</v>
      </c>
      <c r="AD30" s="50"/>
      <c r="AE30" s="238" t="s">
        <v>106</v>
      </c>
      <c r="AF30" s="238"/>
      <c r="AG30" s="238"/>
      <c r="AH30" s="238">
        <f>(AH29+AI29+AJ29)/3</f>
        <v>20517.2</v>
      </c>
      <c r="AI30" s="238"/>
      <c r="AJ30" s="238"/>
      <c r="AK30" s="41"/>
      <c r="AL30" s="238" t="s">
        <v>106</v>
      </c>
      <c r="AM30" s="238"/>
      <c r="AN30" s="238"/>
      <c r="AO30" s="238">
        <f>(AO29+AP29+AQ29)/3</f>
        <v>22011</v>
      </c>
      <c r="AP30" s="238"/>
      <c r="AQ30" s="238"/>
      <c r="AR30" s="41"/>
      <c r="AS30" s="238" t="s">
        <v>106</v>
      </c>
      <c r="AT30" s="238"/>
      <c r="AU30" s="238"/>
      <c r="AV30" s="238">
        <f>(AV29+AW29+AX29)/3</f>
        <v>990</v>
      </c>
      <c r="AW30" s="238"/>
      <c r="AX30" s="238"/>
      <c r="AY30" s="41"/>
      <c r="AZ30" s="238" t="s">
        <v>106</v>
      </c>
      <c r="BA30" s="238"/>
      <c r="BB30" s="238"/>
      <c r="BC30" s="238">
        <f>(BC29+BD29)/2</f>
        <v>32987.35</v>
      </c>
      <c r="BD30" s="238"/>
      <c r="BE30" s="41"/>
      <c r="BF30" s="238" t="s">
        <v>106</v>
      </c>
      <c r="BG30" s="238"/>
      <c r="BH30" s="238"/>
      <c r="BI30" s="238">
        <f>(BI29+BJ29+BK29+BL29)/4</f>
        <v>24898.5</v>
      </c>
      <c r="BJ30" s="238"/>
      <c r="BK30" s="238"/>
      <c r="BL30" s="238"/>
      <c r="BM30" s="41"/>
      <c r="BN30" s="238" t="s">
        <v>106</v>
      </c>
      <c r="BO30" s="238"/>
      <c r="BP30" s="238"/>
      <c r="BQ30" s="238">
        <f>(BQ29+BR29)/2</f>
        <v>45432.2</v>
      </c>
      <c r="BR30" s="238"/>
      <c r="BS30" s="41"/>
      <c r="BT30" s="238" t="s">
        <v>106</v>
      </c>
      <c r="BU30" s="238"/>
      <c r="BV30" s="238"/>
      <c r="BW30" s="238">
        <f>(BW29+BX29)/2</f>
        <v>24898.5</v>
      </c>
      <c r="BX30" s="238"/>
      <c r="BY30" s="41"/>
      <c r="BZ30" s="238" t="s">
        <v>106</v>
      </c>
      <c r="CA30" s="238"/>
      <c r="CB30" s="238"/>
      <c r="CC30" s="255">
        <f>(CC29+CD29)/2</f>
        <v>27138.1</v>
      </c>
      <c r="CD30" s="246"/>
      <c r="CE30" s="44">
        <f>CE29</f>
        <v>24898.5</v>
      </c>
      <c r="CF30" s="54">
        <f t="shared" ref="CF30" si="40">CF29</f>
        <v>24898.5</v>
      </c>
      <c r="CG30" s="50"/>
      <c r="CH30" s="238" t="s">
        <v>106</v>
      </c>
      <c r="CI30" s="238"/>
      <c r="CJ30" s="238"/>
      <c r="CK30" s="40">
        <f>CK29</f>
        <v>46286.2</v>
      </c>
      <c r="CL30" s="40">
        <f>CL29</f>
        <v>24898.5</v>
      </c>
      <c r="CM30" s="41"/>
      <c r="CN30" s="239" t="s">
        <v>106</v>
      </c>
      <c r="CO30" s="239"/>
      <c r="CP30" s="239"/>
      <c r="CQ30" s="55">
        <f>CQ29</f>
        <v>24282.5</v>
      </c>
      <c r="CR30" s="56">
        <f t="shared" ref="CR30" si="41">CR29</f>
        <v>19791.2</v>
      </c>
      <c r="CS30" s="57"/>
      <c r="CT30" s="238" t="s">
        <v>106</v>
      </c>
      <c r="CU30" s="238"/>
      <c r="CV30" s="238"/>
      <c r="CW30" s="40">
        <f t="shared" ref="CW30" si="42">CW29</f>
        <v>24898.5</v>
      </c>
      <c r="CX30" s="58">
        <f>CX29</f>
        <v>24898.5</v>
      </c>
      <c r="CY30" s="41"/>
      <c r="CZ30" s="238" t="s">
        <v>106</v>
      </c>
      <c r="DA30" s="238"/>
      <c r="DB30" s="238"/>
      <c r="DC30" s="40">
        <f t="shared" ref="DC30:DC31" si="43">DC29</f>
        <v>50586.8</v>
      </c>
      <c r="DD30" s="41"/>
      <c r="DE30" s="238" t="s">
        <v>106</v>
      </c>
      <c r="DF30" s="238"/>
      <c r="DG30" s="238"/>
      <c r="DH30" s="59">
        <f t="shared" ref="DH30" si="44">DH29</f>
        <v>24898.5</v>
      </c>
      <c r="DI30" s="59">
        <f>DH30</f>
        <v>24898.5</v>
      </c>
      <c r="DJ30" s="53"/>
      <c r="DK30" s="238" t="s">
        <v>106</v>
      </c>
      <c r="DL30" s="238"/>
      <c r="DM30" s="238"/>
      <c r="DN30" s="58">
        <v>0</v>
      </c>
      <c r="DO30" s="43">
        <v>0</v>
      </c>
      <c r="DP30" s="41"/>
      <c r="DQ30" s="238" t="s">
        <v>106</v>
      </c>
      <c r="DR30" s="238"/>
      <c r="DS30" s="238"/>
      <c r="DT30" s="59">
        <v>0</v>
      </c>
      <c r="DU30" s="59">
        <v>0</v>
      </c>
      <c r="DV30" s="53"/>
      <c r="DW30" s="238" t="s">
        <v>106</v>
      </c>
      <c r="DX30" s="238"/>
      <c r="DY30" s="238"/>
      <c r="DZ30" s="58">
        <f t="shared" ref="DZ30:DZ31" si="45">DZ29</f>
        <v>34035.1</v>
      </c>
      <c r="EA30" s="41"/>
      <c r="EB30" s="238" t="s">
        <v>106</v>
      </c>
      <c r="EC30" s="238"/>
      <c r="ED30" s="238"/>
      <c r="EE30" s="58">
        <f t="shared" ref="EE30:EE31" si="46">EE29</f>
        <v>34035.1</v>
      </c>
      <c r="EF30" s="41"/>
      <c r="EG30" s="239" t="s">
        <v>106</v>
      </c>
      <c r="EH30" s="239"/>
      <c r="EI30" s="239"/>
      <c r="EJ30" s="60">
        <f>EJ29</f>
        <v>3847.8</v>
      </c>
      <c r="EK30" s="29"/>
      <c r="EL30" s="238" t="s">
        <v>106</v>
      </c>
      <c r="EM30" s="238"/>
      <c r="EN30" s="238"/>
      <c r="EO30" s="40">
        <f>(EO29+EP29+EQ29)/3</f>
        <v>3530.6333333333332</v>
      </c>
      <c r="EP30" s="40">
        <f>(EO29+EP29+EQ29)/3</f>
        <v>3530.6333333333332</v>
      </c>
      <c r="EQ30" s="40">
        <f>(EO29+EP29+EQ29)/3</f>
        <v>3530.6333333333332</v>
      </c>
      <c r="ER30" s="41"/>
      <c r="ES30" s="238" t="s">
        <v>106</v>
      </c>
      <c r="ET30" s="238"/>
      <c r="EU30" s="238"/>
      <c r="EV30" s="238">
        <f>(EV29+EW29+EX29)/3</f>
        <v>11030.800000000001</v>
      </c>
      <c r="EW30" s="238"/>
      <c r="EX30" s="238"/>
    </row>
    <row r="31" spans="1:154" ht="15" customHeight="1">
      <c r="A31" s="239" t="s">
        <v>107</v>
      </c>
      <c r="B31" s="239"/>
      <c r="C31" s="239"/>
      <c r="D31" s="273">
        <f>SUM(D29:F29)</f>
        <v>83832.100000000006</v>
      </c>
      <c r="E31" s="273"/>
      <c r="F31" s="273"/>
      <c r="G31" s="29"/>
      <c r="H31" s="239" t="s">
        <v>107</v>
      </c>
      <c r="I31" s="239"/>
      <c r="J31" s="239"/>
      <c r="K31" s="273">
        <f>SUM(K29:M29)</f>
        <v>62307.3</v>
      </c>
      <c r="L31" s="273"/>
      <c r="M31" s="273"/>
      <c r="N31" s="29"/>
      <c r="O31" s="239" t="s">
        <v>107</v>
      </c>
      <c r="P31" s="239"/>
      <c r="Q31" s="239"/>
      <c r="R31" s="239">
        <f>R29+S29+T29</f>
        <v>93528</v>
      </c>
      <c r="S31" s="239"/>
      <c r="T31" s="239"/>
      <c r="U31" s="57"/>
      <c r="V31" s="239" t="s">
        <v>107</v>
      </c>
      <c r="W31" s="239"/>
      <c r="X31" s="239"/>
      <c r="Y31" s="266">
        <f>Y29+Z29+AA29+AB29</f>
        <v>87455.5</v>
      </c>
      <c r="Z31" s="267"/>
      <c r="AA31" s="267"/>
      <c r="AB31" s="268"/>
      <c r="AC31" s="61">
        <f>AC30</f>
        <v>24898.5</v>
      </c>
      <c r="AD31" s="62"/>
      <c r="AE31" s="239" t="s">
        <v>107</v>
      </c>
      <c r="AF31" s="239"/>
      <c r="AG31" s="239"/>
      <c r="AH31" s="239">
        <f>AH29+AI29+AJ29</f>
        <v>61551.6</v>
      </c>
      <c r="AI31" s="239"/>
      <c r="AJ31" s="239"/>
      <c r="AK31" s="57"/>
      <c r="AL31" s="239" t="s">
        <v>107</v>
      </c>
      <c r="AM31" s="239"/>
      <c r="AN31" s="239"/>
      <c r="AO31" s="239">
        <f>SUM(AO29:AQ29)</f>
        <v>66033</v>
      </c>
      <c r="AP31" s="239"/>
      <c r="AQ31" s="239"/>
      <c r="AR31" s="57"/>
      <c r="AS31" s="239" t="s">
        <v>107</v>
      </c>
      <c r="AT31" s="239"/>
      <c r="AU31" s="239"/>
      <c r="AV31" s="239">
        <f>AV29+AW29+AX29</f>
        <v>2970</v>
      </c>
      <c r="AW31" s="239"/>
      <c r="AX31" s="239"/>
      <c r="AY31" s="57"/>
      <c r="AZ31" s="239" t="s">
        <v>107</v>
      </c>
      <c r="BA31" s="239"/>
      <c r="BB31" s="239"/>
      <c r="BC31" s="239">
        <f>SUM(BC29:BD29)</f>
        <v>65974.7</v>
      </c>
      <c r="BD31" s="239"/>
      <c r="BE31" s="57"/>
      <c r="BF31" s="239" t="s">
        <v>107</v>
      </c>
      <c r="BG31" s="239"/>
      <c r="BH31" s="239"/>
      <c r="BI31" s="239">
        <f>BI29+BJ29+BK29+BL29</f>
        <v>99594</v>
      </c>
      <c r="BJ31" s="239"/>
      <c r="BK31" s="239"/>
      <c r="BL31" s="239"/>
      <c r="BM31" s="57"/>
      <c r="BN31" s="239" t="s">
        <v>107</v>
      </c>
      <c r="BO31" s="239"/>
      <c r="BP31" s="239"/>
      <c r="BQ31" s="239">
        <f>BQ29+BR29</f>
        <v>90864.4</v>
      </c>
      <c r="BR31" s="239"/>
      <c r="BS31" s="57"/>
      <c r="BT31" s="239" t="s">
        <v>107</v>
      </c>
      <c r="BU31" s="239"/>
      <c r="BV31" s="239"/>
      <c r="BW31" s="239">
        <f>SUM(BW29:BX29)</f>
        <v>49797</v>
      </c>
      <c r="BX31" s="239"/>
      <c r="BY31" s="57"/>
      <c r="BZ31" s="239" t="s">
        <v>107</v>
      </c>
      <c r="CA31" s="239"/>
      <c r="CB31" s="239"/>
      <c r="CC31" s="239">
        <f>CC29+CD29</f>
        <v>54276.2</v>
      </c>
      <c r="CD31" s="239"/>
      <c r="CE31" s="56">
        <f>CE30</f>
        <v>24898.5</v>
      </c>
      <c r="CF31" s="56">
        <f>CF30</f>
        <v>24898.5</v>
      </c>
      <c r="CG31" s="57"/>
      <c r="CH31" s="239" t="s">
        <v>107</v>
      </c>
      <c r="CI31" s="239"/>
      <c r="CJ31" s="239"/>
      <c r="CK31" s="56">
        <f>SUM(CK30)</f>
        <v>46286.2</v>
      </c>
      <c r="CL31" s="56">
        <f>CL30</f>
        <v>24898.5</v>
      </c>
      <c r="CM31" s="57"/>
      <c r="CN31" s="239" t="s">
        <v>107</v>
      </c>
      <c r="CO31" s="239"/>
      <c r="CP31" s="239"/>
      <c r="CQ31" s="55">
        <f>CQ30</f>
        <v>24282.5</v>
      </c>
      <c r="CR31" s="56">
        <f>CR30</f>
        <v>19791.2</v>
      </c>
      <c r="CS31" s="57"/>
      <c r="CT31" s="239" t="s">
        <v>107</v>
      </c>
      <c r="CU31" s="239"/>
      <c r="CV31" s="239"/>
      <c r="CW31" s="40">
        <f>CW30</f>
        <v>24898.5</v>
      </c>
      <c r="CX31" s="58">
        <f>CX30</f>
        <v>24898.5</v>
      </c>
      <c r="CY31" s="41"/>
      <c r="CZ31" s="239" t="s">
        <v>107</v>
      </c>
      <c r="DA31" s="239"/>
      <c r="DB31" s="239"/>
      <c r="DC31" s="56">
        <f t="shared" si="43"/>
        <v>50586.8</v>
      </c>
      <c r="DD31" s="57"/>
      <c r="DE31" s="239" t="s">
        <v>107</v>
      </c>
      <c r="DF31" s="239"/>
      <c r="DG31" s="239"/>
      <c r="DH31" s="59">
        <f>DH30</f>
        <v>24898.5</v>
      </c>
      <c r="DI31" s="59">
        <f>DI30</f>
        <v>24898.5</v>
      </c>
      <c r="DJ31" s="53"/>
      <c r="DK31" s="239" t="s">
        <v>107</v>
      </c>
      <c r="DL31" s="239"/>
      <c r="DM31" s="239"/>
      <c r="DN31" s="55">
        <f>DN29</f>
        <v>34035.1</v>
      </c>
      <c r="DO31" s="63">
        <f>DO29</f>
        <v>3881.9</v>
      </c>
      <c r="DP31" s="57"/>
      <c r="DQ31" s="239" t="s">
        <v>107</v>
      </c>
      <c r="DR31" s="239"/>
      <c r="DS31" s="239"/>
      <c r="DT31" s="59">
        <f>DT29</f>
        <v>24898.5</v>
      </c>
      <c r="DU31" s="59">
        <f>DU29</f>
        <v>24898.5</v>
      </c>
      <c r="DV31" s="53"/>
      <c r="DW31" s="239" t="s">
        <v>107</v>
      </c>
      <c r="DX31" s="239"/>
      <c r="DY31" s="239"/>
      <c r="DZ31" s="55">
        <f t="shared" si="45"/>
        <v>34035.1</v>
      </c>
      <c r="EA31" s="57"/>
      <c r="EB31" s="239" t="s">
        <v>107</v>
      </c>
      <c r="EC31" s="239"/>
      <c r="ED31" s="239"/>
      <c r="EE31" s="55">
        <f t="shared" si="46"/>
        <v>34035.1</v>
      </c>
      <c r="EF31" s="57"/>
      <c r="EG31" s="239" t="s">
        <v>107</v>
      </c>
      <c r="EH31" s="239"/>
      <c r="EI31" s="239"/>
      <c r="EJ31" s="55">
        <f>EJ30</f>
        <v>3847.8</v>
      </c>
      <c r="EK31" s="57"/>
      <c r="EL31" s="239" t="s">
        <v>107</v>
      </c>
      <c r="EM31" s="239"/>
      <c r="EN31" s="239"/>
      <c r="EO31" s="234">
        <f>SUM(EO29:EQ29)</f>
        <v>10591.9</v>
      </c>
      <c r="EP31" s="235"/>
      <c r="EQ31" s="236"/>
      <c r="ER31" s="64"/>
      <c r="ES31" s="239" t="s">
        <v>107</v>
      </c>
      <c r="ET31" s="239"/>
      <c r="EU31" s="239"/>
      <c r="EV31" s="239">
        <f>EV29+EW29+EX29</f>
        <v>33092.400000000001</v>
      </c>
      <c r="EW31" s="239"/>
      <c r="EX31" s="239"/>
    </row>
    <row r="32" spans="1:154" ht="15" customHeight="1">
      <c r="A32" s="234" t="s">
        <v>200</v>
      </c>
      <c r="B32" s="235"/>
      <c r="C32" s="236"/>
      <c r="D32" s="270">
        <v>-5700</v>
      </c>
      <c r="E32" s="271"/>
      <c r="F32" s="272"/>
      <c r="G32" s="65"/>
      <c r="H32" s="234" t="s">
        <v>200</v>
      </c>
      <c r="I32" s="235"/>
      <c r="J32" s="236"/>
      <c r="K32" s="234">
        <v>-5700</v>
      </c>
      <c r="L32" s="235"/>
      <c r="M32" s="236"/>
      <c r="N32" s="65"/>
      <c r="O32" s="234" t="s">
        <v>200</v>
      </c>
      <c r="P32" s="235"/>
      <c r="Q32" s="236"/>
      <c r="R32" s="234">
        <v>-43756</v>
      </c>
      <c r="S32" s="235"/>
      <c r="T32" s="236"/>
      <c r="U32" s="65"/>
      <c r="V32" s="234" t="s">
        <v>200</v>
      </c>
      <c r="W32" s="235"/>
      <c r="X32" s="236"/>
      <c r="Y32" s="234">
        <v>-7600</v>
      </c>
      <c r="Z32" s="235"/>
      <c r="AA32" s="235"/>
      <c r="AB32" s="236"/>
      <c r="AC32" s="55">
        <v>-1900</v>
      </c>
      <c r="AD32" s="66"/>
      <c r="AE32" s="234" t="s">
        <v>200</v>
      </c>
      <c r="AF32" s="235"/>
      <c r="AG32" s="236"/>
      <c r="AH32" s="234">
        <v>-13455</v>
      </c>
      <c r="AI32" s="235"/>
      <c r="AJ32" s="236"/>
      <c r="AK32" s="65"/>
      <c r="AL32" s="234" t="s">
        <v>200</v>
      </c>
      <c r="AM32" s="235"/>
      <c r="AN32" s="236"/>
      <c r="AO32" s="234">
        <v>-5700</v>
      </c>
      <c r="AP32" s="235"/>
      <c r="AQ32" s="236"/>
      <c r="AR32" s="65"/>
      <c r="AS32" s="234" t="s">
        <v>200</v>
      </c>
      <c r="AT32" s="235"/>
      <c r="AU32" s="236"/>
      <c r="AV32" s="234">
        <v>-5700</v>
      </c>
      <c r="AW32" s="235"/>
      <c r="AX32" s="236"/>
      <c r="AY32" s="65"/>
      <c r="AZ32" s="234" t="s">
        <v>200</v>
      </c>
      <c r="BA32" s="235"/>
      <c r="BB32" s="236"/>
      <c r="BC32" s="234">
        <v>-24233</v>
      </c>
      <c r="BD32" s="236"/>
      <c r="BE32" s="65"/>
      <c r="BF32" s="234" t="s">
        <v>200</v>
      </c>
      <c r="BG32" s="235"/>
      <c r="BH32" s="236"/>
      <c r="BI32" s="234">
        <v>-7600</v>
      </c>
      <c r="BJ32" s="235"/>
      <c r="BK32" s="235"/>
      <c r="BL32" s="236"/>
      <c r="BM32" s="65"/>
      <c r="BN32" s="234" t="s">
        <v>200</v>
      </c>
      <c r="BO32" s="235"/>
      <c r="BP32" s="236"/>
      <c r="BQ32" s="234">
        <v>-52630</v>
      </c>
      <c r="BR32" s="236"/>
      <c r="BS32" s="65"/>
      <c r="BT32" s="234" t="s">
        <v>200</v>
      </c>
      <c r="BU32" s="235"/>
      <c r="BV32" s="236"/>
      <c r="BW32" s="234">
        <v>-3800</v>
      </c>
      <c r="BX32" s="236"/>
      <c r="BY32" s="65"/>
      <c r="BZ32" s="234" t="s">
        <v>200</v>
      </c>
      <c r="CA32" s="235"/>
      <c r="CB32" s="236"/>
      <c r="CC32" s="234">
        <v>-11255</v>
      </c>
      <c r="CD32" s="236"/>
      <c r="CE32" s="56">
        <v>-1900</v>
      </c>
      <c r="CF32" s="56">
        <v>-1900</v>
      </c>
      <c r="CG32" s="65"/>
      <c r="CH32" s="235" t="s">
        <v>200</v>
      </c>
      <c r="CI32" s="235"/>
      <c r="CJ32" s="236"/>
      <c r="CK32" s="56">
        <v>-27850</v>
      </c>
      <c r="CL32" s="56">
        <v>-1900</v>
      </c>
      <c r="CM32" s="66"/>
      <c r="CN32" s="234" t="s">
        <v>200</v>
      </c>
      <c r="CO32" s="235"/>
      <c r="CP32" s="236"/>
      <c r="CQ32" s="55">
        <v>-1900</v>
      </c>
      <c r="CR32" s="56">
        <v>-300</v>
      </c>
      <c r="CS32" s="66"/>
      <c r="CT32" s="234" t="s">
        <v>200</v>
      </c>
      <c r="CU32" s="235"/>
      <c r="CV32" s="236"/>
      <c r="CW32" s="56">
        <v>-1900</v>
      </c>
      <c r="CX32" s="55">
        <v>-1900</v>
      </c>
      <c r="CY32" s="66"/>
      <c r="CZ32" s="234" t="s">
        <v>200</v>
      </c>
      <c r="DA32" s="235"/>
      <c r="DB32" s="236"/>
      <c r="DC32" s="56">
        <v>-22033</v>
      </c>
      <c r="DD32" s="66"/>
      <c r="DE32" s="234" t="s">
        <v>200</v>
      </c>
      <c r="DF32" s="235"/>
      <c r="DG32" s="236"/>
      <c r="DH32" s="55">
        <v>-1900</v>
      </c>
      <c r="DI32" s="55">
        <v>-1900</v>
      </c>
      <c r="DJ32" s="66"/>
      <c r="DK32" s="234" t="s">
        <v>200</v>
      </c>
      <c r="DL32" s="235"/>
      <c r="DM32" s="236"/>
      <c r="DN32" s="55">
        <v>-1900</v>
      </c>
      <c r="DO32" s="63">
        <v>-300</v>
      </c>
      <c r="DP32" s="66"/>
      <c r="DQ32" s="234" t="s">
        <v>200</v>
      </c>
      <c r="DR32" s="235"/>
      <c r="DS32" s="236"/>
      <c r="DT32" s="67">
        <v>-1900</v>
      </c>
      <c r="DU32" s="67">
        <v>-1900</v>
      </c>
      <c r="DV32" s="68"/>
      <c r="DW32" s="234" t="s">
        <v>200</v>
      </c>
      <c r="DX32" s="235"/>
      <c r="DY32" s="236"/>
      <c r="DZ32" s="55">
        <v>-1900</v>
      </c>
      <c r="EA32" s="66"/>
      <c r="EB32" s="234" t="s">
        <v>200</v>
      </c>
      <c r="EC32" s="235"/>
      <c r="ED32" s="236"/>
      <c r="EE32" s="55">
        <v>-1900</v>
      </c>
      <c r="EF32" s="57"/>
      <c r="EG32" s="56"/>
      <c r="EH32" s="56"/>
      <c r="EI32" s="56"/>
      <c r="EJ32" s="55"/>
      <c r="EK32" s="65"/>
      <c r="EL32" s="235" t="s">
        <v>200</v>
      </c>
      <c r="EM32" s="235"/>
      <c r="EN32" s="236"/>
      <c r="EO32" s="234">
        <v>0</v>
      </c>
      <c r="EP32" s="235"/>
      <c r="EQ32" s="236"/>
      <c r="ER32" s="65"/>
      <c r="ES32" s="234"/>
      <c r="ET32" s="235"/>
      <c r="EU32" s="236"/>
      <c r="EV32" s="234"/>
      <c r="EW32" s="235"/>
      <c r="EX32" s="236"/>
    </row>
    <row r="33" spans="1:154" ht="15" customHeight="1">
      <c r="A33" s="234" t="s">
        <v>235</v>
      </c>
      <c r="B33" s="235"/>
      <c r="C33" s="236"/>
      <c r="D33" s="274">
        <f>SUM(D31:F32)</f>
        <v>78132.100000000006</v>
      </c>
      <c r="E33" s="275"/>
      <c r="F33" s="276"/>
      <c r="G33" s="69"/>
      <c r="H33" s="234" t="s">
        <v>201</v>
      </c>
      <c r="I33" s="235"/>
      <c r="J33" s="236"/>
      <c r="K33" s="270">
        <f>SUM(K31:M32)</f>
        <v>56607.3</v>
      </c>
      <c r="L33" s="271"/>
      <c r="M33" s="272"/>
      <c r="N33" s="65"/>
      <c r="O33" s="234" t="s">
        <v>201</v>
      </c>
      <c r="P33" s="235"/>
      <c r="Q33" s="236"/>
      <c r="R33" s="258">
        <f>SUM(R31:T32)</f>
        <v>49772</v>
      </c>
      <c r="S33" s="265"/>
      <c r="T33" s="259"/>
      <c r="U33" s="70"/>
      <c r="V33" s="234" t="s">
        <v>201</v>
      </c>
      <c r="W33" s="235"/>
      <c r="X33" s="236"/>
      <c r="Y33" s="258">
        <f>SUM(Y31:AB32)</f>
        <v>79855.5</v>
      </c>
      <c r="Z33" s="265"/>
      <c r="AA33" s="265"/>
      <c r="AB33" s="259"/>
      <c r="AC33" s="60">
        <f>SUM(AC31:AC32)</f>
        <v>22998.5</v>
      </c>
      <c r="AD33" s="71"/>
      <c r="AE33" s="234" t="s">
        <v>201</v>
      </c>
      <c r="AF33" s="235"/>
      <c r="AG33" s="236"/>
      <c r="AH33" s="258">
        <f>SUM(AH31:AJ32)</f>
        <v>48096.6</v>
      </c>
      <c r="AI33" s="265"/>
      <c r="AJ33" s="259"/>
      <c r="AK33" s="70"/>
      <c r="AL33" s="234" t="s">
        <v>201</v>
      </c>
      <c r="AM33" s="235"/>
      <c r="AN33" s="236"/>
      <c r="AO33" s="237">
        <f>SUM(AO31:AQ32)</f>
        <v>60333</v>
      </c>
      <c r="AP33" s="237"/>
      <c r="AQ33" s="237"/>
      <c r="AR33" s="71"/>
      <c r="AS33" s="234" t="s">
        <v>201</v>
      </c>
      <c r="AT33" s="235"/>
      <c r="AU33" s="236"/>
      <c r="AV33" s="237">
        <f>SUM(AV31:AX32)</f>
        <v>-2730</v>
      </c>
      <c r="AW33" s="237"/>
      <c r="AX33" s="237"/>
      <c r="AY33" s="71"/>
      <c r="AZ33" s="234" t="s">
        <v>201</v>
      </c>
      <c r="BA33" s="235"/>
      <c r="BB33" s="236"/>
      <c r="BC33" s="258">
        <f>SUM(BC31:BD32)</f>
        <v>41741.699999999997</v>
      </c>
      <c r="BD33" s="259"/>
      <c r="BE33" s="70"/>
      <c r="BF33" s="234" t="s">
        <v>201</v>
      </c>
      <c r="BG33" s="235"/>
      <c r="BH33" s="236"/>
      <c r="BI33" s="256">
        <f>SUM(BI31:BL32)</f>
        <v>91994</v>
      </c>
      <c r="BJ33" s="261"/>
      <c r="BK33" s="261"/>
      <c r="BL33" s="257"/>
      <c r="BM33" s="70"/>
      <c r="BN33" s="234" t="s">
        <v>201</v>
      </c>
      <c r="BO33" s="235"/>
      <c r="BP33" s="236"/>
      <c r="BQ33" s="258">
        <f>SUM(BQ31:BR32)</f>
        <v>38234.399999999994</v>
      </c>
      <c r="BR33" s="259"/>
      <c r="BS33" s="70"/>
      <c r="BT33" s="234" t="s">
        <v>201</v>
      </c>
      <c r="BU33" s="235"/>
      <c r="BV33" s="236"/>
      <c r="BW33" s="256">
        <f>SUM(BW31:BX32)</f>
        <v>45997</v>
      </c>
      <c r="BX33" s="257"/>
      <c r="BY33" s="70"/>
      <c r="BZ33" s="234" t="s">
        <v>201</v>
      </c>
      <c r="CA33" s="235"/>
      <c r="CB33" s="236"/>
      <c r="CC33" s="256">
        <f>SUM(CC31:CD32)</f>
        <v>43021.2</v>
      </c>
      <c r="CD33" s="257"/>
      <c r="CE33" s="60">
        <f>SUM(CE31:CE32)</f>
        <v>22998.5</v>
      </c>
      <c r="CF33" s="60">
        <f>SUM(CF31:CF32)</f>
        <v>22998.5</v>
      </c>
      <c r="CG33" s="70"/>
      <c r="CH33" s="235" t="s">
        <v>201</v>
      </c>
      <c r="CI33" s="235"/>
      <c r="CJ33" s="236"/>
      <c r="CK33" s="56">
        <f>SUM(CK31:CK32)</f>
        <v>18436.199999999997</v>
      </c>
      <c r="CL33" s="56">
        <f>SUM(CL31:CL32)</f>
        <v>22998.5</v>
      </c>
      <c r="CM33" s="66"/>
      <c r="CN33" s="234" t="s">
        <v>201</v>
      </c>
      <c r="CO33" s="235"/>
      <c r="CP33" s="236"/>
      <c r="CQ33" s="72">
        <f>SUM(CQ31:CQ32)</f>
        <v>22382.5</v>
      </c>
      <c r="CR33" s="72">
        <f>SUM(CR31:CR32)</f>
        <v>19491.2</v>
      </c>
      <c r="CS33" s="73"/>
      <c r="CT33" s="234" t="s">
        <v>201</v>
      </c>
      <c r="CU33" s="235"/>
      <c r="CV33" s="236"/>
      <c r="CW33" s="74">
        <f>SUM(CW31:CW32)</f>
        <v>22998.5</v>
      </c>
      <c r="CX33" s="60">
        <f>SUM(CX31:CX32)</f>
        <v>22998.5</v>
      </c>
      <c r="CY33" s="71"/>
      <c r="CZ33" s="234" t="s">
        <v>201</v>
      </c>
      <c r="DA33" s="235"/>
      <c r="DB33" s="236"/>
      <c r="DC33" s="60">
        <f>SUM(DC31:DC32)</f>
        <v>28553.800000000003</v>
      </c>
      <c r="DD33" s="71"/>
      <c r="DE33" s="234" t="s">
        <v>201</v>
      </c>
      <c r="DF33" s="235"/>
      <c r="DG33" s="236"/>
      <c r="DH33" s="60">
        <f>SUM(DH31:DH32)</f>
        <v>22998.5</v>
      </c>
      <c r="DI33" s="60">
        <f>SUM(DI31:DI32)</f>
        <v>22998.5</v>
      </c>
      <c r="DJ33" s="71"/>
      <c r="DK33" s="234" t="s">
        <v>201</v>
      </c>
      <c r="DL33" s="235"/>
      <c r="DM33" s="236"/>
      <c r="DN33" s="60">
        <f>SUM(DN31:DN32)</f>
        <v>32135.1</v>
      </c>
      <c r="DO33" s="36">
        <f>SUM(DO31:DO32)</f>
        <v>3581.9</v>
      </c>
      <c r="DP33" s="71"/>
      <c r="DQ33" s="234" t="s">
        <v>201</v>
      </c>
      <c r="DR33" s="235"/>
      <c r="DS33" s="236"/>
      <c r="DT33" s="72">
        <f>SUM(DT31:DT32)</f>
        <v>22998.5</v>
      </c>
      <c r="DU33" s="72">
        <f>SUM(DU31:DU32)</f>
        <v>22998.5</v>
      </c>
      <c r="DV33" s="73"/>
      <c r="DW33" s="234" t="s">
        <v>201</v>
      </c>
      <c r="DX33" s="235"/>
      <c r="DY33" s="236"/>
      <c r="DZ33" s="72">
        <f>SUM(DZ31:DZ32)</f>
        <v>32135.1</v>
      </c>
      <c r="EA33" s="73"/>
      <c r="EB33" s="234" t="s">
        <v>201</v>
      </c>
      <c r="EC33" s="235"/>
      <c r="ED33" s="236"/>
      <c r="EE33" s="72">
        <f>SUM(EE31:EE32)</f>
        <v>32135.1</v>
      </c>
      <c r="EF33" s="75"/>
      <c r="EG33" s="56"/>
      <c r="EH33" s="56"/>
      <c r="EI33" s="56"/>
      <c r="EJ33" s="55"/>
      <c r="EK33" s="65"/>
      <c r="EL33" s="235" t="s">
        <v>201</v>
      </c>
      <c r="EM33" s="235"/>
      <c r="EN33" s="236"/>
      <c r="EO33" s="234">
        <f>SUM(EO31:EQ32)</f>
        <v>10591.9</v>
      </c>
      <c r="EP33" s="235"/>
      <c r="EQ33" s="236"/>
      <c r="ER33" s="65"/>
      <c r="ES33" s="76"/>
      <c r="ET33" s="77"/>
      <c r="EU33" s="78"/>
      <c r="EV33" s="76"/>
      <c r="EW33" s="77"/>
      <c r="EX33" s="78"/>
    </row>
    <row r="34" spans="1:154" ht="15" customHeight="1">
      <c r="A34" s="76"/>
      <c r="B34" s="77"/>
      <c r="C34" s="78"/>
      <c r="D34" s="79"/>
      <c r="E34" s="80"/>
      <c r="F34" s="81"/>
      <c r="G34" s="69"/>
      <c r="H34" s="76"/>
      <c r="I34" s="77"/>
      <c r="J34" s="78"/>
      <c r="K34" s="82"/>
      <c r="L34" s="83"/>
      <c r="M34" s="84"/>
      <c r="N34" s="64"/>
      <c r="O34" s="85"/>
      <c r="P34" s="86"/>
      <c r="Q34" s="86"/>
      <c r="R34" s="260" t="s">
        <v>152</v>
      </c>
      <c r="S34" s="260"/>
      <c r="T34" s="260"/>
      <c r="U34" s="87"/>
      <c r="V34" s="76"/>
      <c r="W34" s="77"/>
      <c r="X34" s="78"/>
      <c r="Y34" s="88"/>
      <c r="Z34" s="89"/>
      <c r="AA34" s="89"/>
      <c r="AB34" s="90"/>
      <c r="AC34" s="60"/>
      <c r="AD34" s="29"/>
      <c r="AE34" s="85"/>
      <c r="AF34" s="86"/>
      <c r="AG34" s="86"/>
      <c r="AH34" s="260" t="s">
        <v>160</v>
      </c>
      <c r="AI34" s="260"/>
      <c r="AJ34" s="260"/>
      <c r="AK34" s="87"/>
      <c r="AL34" s="76"/>
      <c r="AM34" s="77"/>
      <c r="AN34" s="78"/>
      <c r="AO34" s="60"/>
      <c r="AP34" s="60"/>
      <c r="AQ34" s="60"/>
      <c r="AR34" s="71"/>
      <c r="AS34" s="76"/>
      <c r="AT34" s="77"/>
      <c r="AU34" s="78"/>
      <c r="AV34" s="60"/>
      <c r="AW34" s="60"/>
      <c r="AX34" s="60"/>
      <c r="AY34" s="29"/>
      <c r="AZ34" s="85"/>
      <c r="BA34" s="86"/>
      <c r="BB34" s="86"/>
      <c r="BC34" s="260" t="s">
        <v>152</v>
      </c>
      <c r="BD34" s="260"/>
      <c r="BE34" s="87"/>
      <c r="BF34" s="76"/>
      <c r="BG34" s="77"/>
      <c r="BH34" s="78"/>
      <c r="BI34" s="91"/>
      <c r="BJ34" s="92"/>
      <c r="BK34" s="92"/>
      <c r="BL34" s="93"/>
      <c r="BM34" s="30"/>
      <c r="BN34" s="85"/>
      <c r="BO34" s="86"/>
      <c r="BP34" s="86"/>
      <c r="BQ34" s="260" t="s">
        <v>152</v>
      </c>
      <c r="BR34" s="260"/>
      <c r="BS34" s="87"/>
      <c r="BT34" s="76"/>
      <c r="BU34" s="77"/>
      <c r="BV34" s="78"/>
      <c r="BW34" s="91"/>
      <c r="BX34" s="93"/>
      <c r="BY34" s="70"/>
      <c r="BZ34" s="76"/>
      <c r="CA34" s="77"/>
      <c r="CB34" s="78"/>
      <c r="CC34" s="91"/>
      <c r="CD34" s="93"/>
      <c r="CE34" s="60"/>
      <c r="CF34" s="60"/>
      <c r="CG34" s="70"/>
      <c r="CH34" s="242"/>
      <c r="CI34" s="242"/>
      <c r="CJ34" s="243"/>
      <c r="CK34" s="40"/>
      <c r="CL34" s="40"/>
      <c r="CM34" s="87"/>
      <c r="CN34" s="76"/>
      <c r="CO34" s="77"/>
      <c r="CP34" s="78"/>
      <c r="CQ34" s="72"/>
      <c r="CR34" s="72"/>
      <c r="CS34" s="73"/>
      <c r="CT34" s="76"/>
      <c r="CU34" s="77"/>
      <c r="CV34" s="78"/>
      <c r="CW34" s="74"/>
      <c r="CX34" s="60"/>
      <c r="CY34" s="71"/>
      <c r="CZ34" s="76"/>
      <c r="DA34" s="77"/>
      <c r="DB34" s="78"/>
      <c r="DC34" s="60"/>
      <c r="DD34" s="71"/>
      <c r="DE34" s="76"/>
      <c r="DF34" s="77"/>
      <c r="DG34" s="78"/>
      <c r="DH34" s="60"/>
      <c r="DI34" s="60"/>
      <c r="DJ34" s="29"/>
      <c r="DK34" s="85"/>
      <c r="DL34" s="86"/>
      <c r="DM34" s="86"/>
      <c r="DN34" s="94"/>
      <c r="DO34" s="86"/>
      <c r="DP34" s="95"/>
      <c r="DQ34" s="76"/>
      <c r="DR34" s="77"/>
      <c r="DS34" s="78"/>
      <c r="DT34" s="72"/>
      <c r="DU34" s="72"/>
      <c r="DV34" s="73"/>
      <c r="DW34" s="76"/>
      <c r="DX34" s="77"/>
      <c r="DY34" s="78"/>
      <c r="DZ34" s="72"/>
      <c r="EA34" s="73"/>
      <c r="EB34" s="76"/>
      <c r="EC34" s="77"/>
      <c r="ED34" s="78"/>
      <c r="EE34" s="72"/>
      <c r="EF34" s="75"/>
      <c r="EG34" s="85"/>
      <c r="EH34" s="86"/>
      <c r="EI34" s="96"/>
      <c r="EJ34" s="94"/>
      <c r="EK34" s="97"/>
      <c r="EL34" s="242"/>
      <c r="EM34" s="242"/>
      <c r="EN34" s="243"/>
      <c r="EO34" s="40"/>
      <c r="EP34" s="40"/>
      <c r="EQ34" s="40"/>
      <c r="ER34" s="87"/>
      <c r="ES34" s="234"/>
      <c r="ET34" s="235"/>
      <c r="EU34" s="236"/>
      <c r="EV34" s="237"/>
      <c r="EW34" s="237"/>
      <c r="EX34" s="237"/>
    </row>
    <row r="35" spans="1:154" ht="15" customHeight="1">
      <c r="A35" s="270"/>
      <c r="B35" s="271"/>
      <c r="C35" s="272"/>
      <c r="D35" s="256"/>
      <c r="E35" s="261"/>
      <c r="F35" s="257"/>
      <c r="G35" s="70"/>
      <c r="H35" s="277"/>
      <c r="I35" s="242"/>
      <c r="J35" s="243"/>
      <c r="K35" s="256"/>
      <c r="L35" s="261"/>
      <c r="M35" s="257"/>
      <c r="N35" s="30"/>
      <c r="O35" s="86"/>
      <c r="P35" s="86"/>
      <c r="Q35" s="86"/>
      <c r="R35" s="86"/>
      <c r="S35" s="86"/>
      <c r="T35" s="86"/>
      <c r="U35" s="98"/>
      <c r="V35" s="86"/>
      <c r="W35" s="86"/>
      <c r="X35" s="86"/>
      <c r="Y35" s="86"/>
      <c r="Z35" s="86"/>
      <c r="AA35" s="86"/>
      <c r="AB35" s="86"/>
      <c r="AC35" s="86"/>
      <c r="AD35" s="98"/>
      <c r="AE35" s="86"/>
      <c r="AF35" s="86"/>
      <c r="AG35" s="86"/>
      <c r="AH35" s="58"/>
      <c r="AI35" s="58"/>
      <c r="AJ35" s="58"/>
      <c r="AK35" s="41"/>
      <c r="AL35" s="86"/>
      <c r="AM35" s="86"/>
      <c r="AN35" s="86"/>
      <c r="AO35" s="58"/>
      <c r="AP35" s="58"/>
      <c r="AQ35" s="58"/>
      <c r="AR35" s="41"/>
      <c r="AS35" s="86"/>
      <c r="AT35" s="86"/>
      <c r="AU35" s="86"/>
      <c r="AV35" s="58"/>
      <c r="AW35" s="58"/>
      <c r="AX35" s="58"/>
      <c r="AY35" s="41"/>
      <c r="AZ35" s="86"/>
      <c r="BA35" s="86"/>
      <c r="BB35" s="86"/>
      <c r="BC35" s="86"/>
      <c r="BD35" s="86"/>
      <c r="BE35" s="98"/>
      <c r="BF35" s="86"/>
      <c r="BG35" s="86"/>
      <c r="BH35" s="86"/>
      <c r="BI35" s="86"/>
      <c r="BJ35" s="86"/>
      <c r="BK35" s="86"/>
      <c r="BL35" s="86"/>
      <c r="BM35" s="98"/>
      <c r="BN35" s="86"/>
      <c r="BO35" s="86"/>
      <c r="BP35" s="86"/>
      <c r="BQ35" s="86"/>
      <c r="BR35" s="86"/>
      <c r="BS35" s="98"/>
      <c r="BT35" s="86"/>
      <c r="BU35" s="86"/>
      <c r="BV35" s="86"/>
      <c r="BW35" s="86"/>
      <c r="BX35" s="86"/>
      <c r="BY35" s="98"/>
      <c r="BZ35" s="86"/>
      <c r="CA35" s="86"/>
      <c r="CB35" s="86"/>
      <c r="CC35" s="86"/>
      <c r="CD35" s="86"/>
      <c r="CE35" s="86"/>
      <c r="CF35" s="86"/>
      <c r="CG35" s="99"/>
      <c r="CH35" s="100"/>
      <c r="CI35" s="86"/>
      <c r="CJ35" s="86"/>
      <c r="CK35" s="86"/>
      <c r="CL35" s="86"/>
      <c r="CM35" s="98"/>
      <c r="CN35" s="86"/>
      <c r="CO35" s="86"/>
      <c r="CP35" s="86"/>
      <c r="CQ35" s="86"/>
      <c r="CR35" s="86"/>
      <c r="CS35" s="98"/>
      <c r="CT35" s="86"/>
      <c r="CU35" s="86"/>
      <c r="CV35" s="86"/>
      <c r="CW35" s="86"/>
      <c r="CX35" s="86"/>
      <c r="CY35" s="98"/>
      <c r="CZ35" s="86"/>
      <c r="DA35" s="86"/>
      <c r="DB35" s="86"/>
      <c r="DC35" s="86"/>
      <c r="DD35" s="98"/>
      <c r="DE35" s="86"/>
      <c r="DF35" s="86"/>
      <c r="DG35" s="86"/>
      <c r="DH35" s="86"/>
      <c r="DI35" s="86"/>
      <c r="DJ35" s="95"/>
      <c r="DK35" s="249" t="s">
        <v>190</v>
      </c>
      <c r="DL35" s="250"/>
      <c r="DM35" s="250"/>
      <c r="DN35" s="250"/>
      <c r="DO35" s="251"/>
      <c r="DP35" s="42"/>
      <c r="DQ35" s="86"/>
      <c r="DR35" s="86"/>
      <c r="DS35" s="86"/>
      <c r="DT35" s="86"/>
      <c r="DU35" s="86"/>
      <c r="DV35" s="98"/>
      <c r="DW35" s="86"/>
      <c r="DX35" s="86"/>
      <c r="DY35" s="86"/>
      <c r="DZ35" s="86"/>
      <c r="EA35" s="98"/>
      <c r="EB35" s="86"/>
      <c r="EC35" s="86"/>
      <c r="ED35" s="86"/>
      <c r="EE35" s="86"/>
      <c r="EF35" s="98"/>
      <c r="EG35" s="86"/>
      <c r="EH35" s="86"/>
      <c r="EI35" s="96"/>
      <c r="EJ35" s="86"/>
      <c r="EK35" s="99"/>
      <c r="EL35" s="100"/>
      <c r="EM35" s="86"/>
      <c r="EN35" s="86"/>
      <c r="EO35" s="86"/>
      <c r="EP35" s="86"/>
      <c r="EQ35" s="86"/>
      <c r="ER35" s="98"/>
      <c r="ES35" s="86"/>
      <c r="ET35" s="86"/>
      <c r="EU35" s="86"/>
      <c r="EV35" s="58"/>
      <c r="EW35" s="58"/>
      <c r="EX35" s="58"/>
    </row>
    <row r="36" spans="1:154" ht="15" customHeight="1">
      <c r="A36" s="101" t="s">
        <v>143</v>
      </c>
      <c r="B36" s="86" t="s">
        <v>144</v>
      </c>
      <c r="C36" s="96"/>
      <c r="D36" s="86"/>
      <c r="E36" s="86"/>
      <c r="F36" s="86"/>
      <c r="G36" s="98"/>
      <c r="H36" s="101" t="s">
        <v>143</v>
      </c>
      <c r="I36" s="86" t="s">
        <v>144</v>
      </c>
      <c r="J36" s="86"/>
      <c r="K36" s="86"/>
      <c r="L36" s="86"/>
      <c r="M36" s="86"/>
      <c r="N36" s="98"/>
      <c r="O36" s="101" t="s">
        <v>143</v>
      </c>
      <c r="P36" s="86" t="s">
        <v>144</v>
      </c>
      <c r="Q36" s="86"/>
      <c r="R36" s="86"/>
      <c r="S36" s="86"/>
      <c r="T36" s="86"/>
      <c r="U36" s="98"/>
      <c r="V36" s="101" t="s">
        <v>143</v>
      </c>
      <c r="W36" s="86" t="s">
        <v>144</v>
      </c>
      <c r="X36" s="86"/>
      <c r="Y36" s="86"/>
      <c r="Z36" s="86"/>
      <c r="AA36" s="86"/>
      <c r="AB36" s="86"/>
      <c r="AC36" s="86"/>
      <c r="AD36" s="98"/>
      <c r="AE36" s="101" t="s">
        <v>143</v>
      </c>
      <c r="AF36" s="86" t="s">
        <v>144</v>
      </c>
      <c r="AG36" s="86"/>
      <c r="AH36" s="58"/>
      <c r="AI36" s="58"/>
      <c r="AJ36" s="58"/>
      <c r="AK36" s="41"/>
      <c r="AL36" s="101" t="s">
        <v>143</v>
      </c>
      <c r="AM36" s="86" t="s">
        <v>144</v>
      </c>
      <c r="AN36" s="86"/>
      <c r="AO36" s="58"/>
      <c r="AP36" s="58"/>
      <c r="AQ36" s="58"/>
      <c r="AR36" s="41"/>
      <c r="AS36" s="101" t="s">
        <v>143</v>
      </c>
      <c r="AT36" s="86" t="s">
        <v>144</v>
      </c>
      <c r="AU36" s="86"/>
      <c r="AV36" s="58"/>
      <c r="AW36" s="58"/>
      <c r="AX36" s="58"/>
      <c r="AY36" s="41"/>
      <c r="AZ36" s="101" t="s">
        <v>143</v>
      </c>
      <c r="BA36" s="86" t="s">
        <v>144</v>
      </c>
      <c r="BB36" s="86"/>
      <c r="BC36" s="86"/>
      <c r="BD36" s="86"/>
      <c r="BE36" s="98"/>
      <c r="BF36" s="101" t="s">
        <v>143</v>
      </c>
      <c r="BG36" s="86" t="s">
        <v>144</v>
      </c>
      <c r="BH36" s="86"/>
      <c r="BI36" s="86"/>
      <c r="BJ36" s="86"/>
      <c r="BK36" s="86"/>
      <c r="BL36" s="86"/>
      <c r="BM36" s="98"/>
      <c r="BN36" s="101" t="s">
        <v>143</v>
      </c>
      <c r="BO36" s="86" t="s">
        <v>144</v>
      </c>
      <c r="BP36" s="86"/>
      <c r="BQ36" s="86"/>
      <c r="BR36" s="86"/>
      <c r="BS36" s="98"/>
      <c r="BT36" s="101" t="s">
        <v>143</v>
      </c>
      <c r="BU36" s="86" t="s">
        <v>144</v>
      </c>
      <c r="BV36" s="86"/>
      <c r="BW36" s="86"/>
      <c r="BX36" s="86"/>
      <c r="BY36" s="98"/>
      <c r="BZ36" s="101" t="s">
        <v>143</v>
      </c>
      <c r="CA36" s="86" t="s">
        <v>144</v>
      </c>
      <c r="CB36" s="86"/>
      <c r="CC36" s="86"/>
      <c r="CD36" s="86"/>
      <c r="CE36" s="86"/>
      <c r="CF36" s="86"/>
      <c r="CG36" s="99"/>
      <c r="CH36" s="102" t="s">
        <v>143</v>
      </c>
      <c r="CI36" s="86" t="s">
        <v>144</v>
      </c>
      <c r="CJ36" s="86"/>
      <c r="CK36" s="86"/>
      <c r="CL36" s="86"/>
      <c r="CM36" s="98"/>
      <c r="CN36" s="101" t="s">
        <v>143</v>
      </c>
      <c r="CO36" s="86" t="s">
        <v>144</v>
      </c>
      <c r="CP36" s="86"/>
      <c r="CQ36" s="86"/>
      <c r="CR36" s="86"/>
      <c r="CS36" s="98"/>
      <c r="CT36" s="101" t="s">
        <v>143</v>
      </c>
      <c r="CU36" s="86" t="s">
        <v>144</v>
      </c>
      <c r="CV36" s="86"/>
      <c r="CW36" s="86"/>
      <c r="CX36" s="86"/>
      <c r="CY36" s="98"/>
      <c r="CZ36" s="101" t="s">
        <v>143</v>
      </c>
      <c r="DA36" s="86" t="s">
        <v>144</v>
      </c>
      <c r="DB36" s="86"/>
      <c r="DC36" s="86"/>
      <c r="DD36" s="98"/>
      <c r="DE36" s="101" t="s">
        <v>143</v>
      </c>
      <c r="DF36" s="86" t="s">
        <v>144</v>
      </c>
      <c r="DG36" s="86"/>
      <c r="DH36" s="86"/>
      <c r="DI36" s="86"/>
      <c r="DJ36" s="98"/>
      <c r="DK36" s="101" t="s">
        <v>143</v>
      </c>
      <c r="DL36" s="86" t="s">
        <v>144</v>
      </c>
      <c r="DM36" s="86"/>
      <c r="DN36" s="86"/>
      <c r="DO36" s="86"/>
      <c r="DP36" s="98"/>
      <c r="DQ36" s="101" t="s">
        <v>143</v>
      </c>
      <c r="DR36" s="86" t="s">
        <v>144</v>
      </c>
      <c r="DS36" s="86"/>
      <c r="DT36" s="86"/>
      <c r="DU36" s="86"/>
      <c r="DV36" s="98"/>
      <c r="DW36" s="101" t="s">
        <v>143</v>
      </c>
      <c r="DX36" s="86" t="s">
        <v>144</v>
      </c>
      <c r="DY36" s="86"/>
      <c r="DZ36" s="86"/>
      <c r="EA36" s="98"/>
      <c r="EB36" s="101" t="s">
        <v>143</v>
      </c>
      <c r="EC36" s="86" t="s">
        <v>144</v>
      </c>
      <c r="ED36" s="86"/>
      <c r="EE36" s="86"/>
      <c r="EF36" s="98"/>
      <c r="EG36" s="101" t="s">
        <v>143</v>
      </c>
      <c r="EH36" s="86" t="s">
        <v>144</v>
      </c>
      <c r="EI36" s="96"/>
      <c r="EJ36" s="86"/>
      <c r="EK36" s="99"/>
      <c r="EL36" s="102" t="s">
        <v>143</v>
      </c>
      <c r="EM36" s="86" t="s">
        <v>144</v>
      </c>
      <c r="EN36" s="86"/>
      <c r="EO36" s="86"/>
      <c r="EP36" s="86"/>
      <c r="EQ36" s="86"/>
      <c r="ER36" s="98"/>
      <c r="ES36" s="101" t="s">
        <v>143</v>
      </c>
      <c r="ET36" s="86" t="s">
        <v>144</v>
      </c>
      <c r="EU36" s="86"/>
      <c r="EV36" s="58"/>
      <c r="EW36" s="58"/>
      <c r="EX36" s="58"/>
    </row>
    <row r="37" spans="1:154">
      <c r="A37" s="103"/>
      <c r="B37" s="86" t="s">
        <v>145</v>
      </c>
      <c r="C37" s="96"/>
      <c r="D37" s="86"/>
      <c r="E37" s="86"/>
      <c r="F37" s="86"/>
      <c r="G37" s="98"/>
      <c r="H37" s="103"/>
      <c r="I37" s="86" t="s">
        <v>145</v>
      </c>
      <c r="J37" s="86"/>
      <c r="K37" s="86"/>
      <c r="L37" s="86"/>
      <c r="M37" s="86"/>
      <c r="N37" s="98"/>
      <c r="O37" s="103"/>
      <c r="P37" s="86" t="s">
        <v>145</v>
      </c>
      <c r="Q37" s="86"/>
      <c r="R37" s="86"/>
      <c r="S37" s="86"/>
      <c r="T37" s="86"/>
      <c r="U37" s="98"/>
      <c r="V37" s="103"/>
      <c r="W37" s="86" t="s">
        <v>145</v>
      </c>
      <c r="X37" s="86"/>
      <c r="Y37" s="86"/>
      <c r="Z37" s="86"/>
      <c r="AA37" s="86"/>
      <c r="AB37" s="86"/>
      <c r="AC37" s="86"/>
      <c r="AD37" s="98"/>
      <c r="AE37" s="103"/>
      <c r="AF37" s="86" t="s">
        <v>145</v>
      </c>
      <c r="AG37" s="86"/>
      <c r="AH37" s="58"/>
      <c r="AI37" s="58"/>
      <c r="AJ37" s="58"/>
      <c r="AK37" s="41"/>
      <c r="AL37" s="103"/>
      <c r="AM37" s="86" t="s">
        <v>145</v>
      </c>
      <c r="AN37" s="86"/>
      <c r="AO37" s="58"/>
      <c r="AP37" s="58"/>
      <c r="AQ37" s="58"/>
      <c r="AR37" s="41"/>
      <c r="AS37" s="103"/>
      <c r="AT37" s="86" t="s">
        <v>145</v>
      </c>
      <c r="AU37" s="86"/>
      <c r="AV37" s="58"/>
      <c r="AW37" s="58"/>
      <c r="AX37" s="58"/>
      <c r="AY37" s="41"/>
      <c r="AZ37" s="103"/>
      <c r="BA37" s="86" t="s">
        <v>145</v>
      </c>
      <c r="BB37" s="86"/>
      <c r="BC37" s="86"/>
      <c r="BD37" s="86"/>
      <c r="BE37" s="98"/>
      <c r="BF37" s="103"/>
      <c r="BG37" s="86" t="s">
        <v>145</v>
      </c>
      <c r="BH37" s="86"/>
      <c r="BI37" s="86"/>
      <c r="BJ37" s="86"/>
      <c r="BK37" s="86"/>
      <c r="BL37" s="86"/>
      <c r="BM37" s="98"/>
      <c r="BN37" s="103"/>
      <c r="BO37" s="86" t="s">
        <v>145</v>
      </c>
      <c r="BP37" s="86"/>
      <c r="BQ37" s="86"/>
      <c r="BR37" s="86"/>
      <c r="BS37" s="98"/>
      <c r="BT37" s="103"/>
      <c r="BU37" s="86" t="s">
        <v>145</v>
      </c>
      <c r="BV37" s="86"/>
      <c r="BW37" s="86"/>
      <c r="BX37" s="86"/>
      <c r="BY37" s="98"/>
      <c r="BZ37" s="103"/>
      <c r="CA37" s="86" t="s">
        <v>145</v>
      </c>
      <c r="CB37" s="86"/>
      <c r="CC37" s="86"/>
      <c r="CD37" s="86"/>
      <c r="CE37" s="86"/>
      <c r="CF37" s="86"/>
      <c r="CG37" s="99"/>
      <c r="CH37" s="104"/>
      <c r="CI37" s="86" t="s">
        <v>145</v>
      </c>
      <c r="CJ37" s="86"/>
      <c r="CK37" s="86"/>
      <c r="CL37" s="86"/>
      <c r="CM37" s="98"/>
      <c r="CN37" s="103"/>
      <c r="CO37" s="86" t="s">
        <v>145</v>
      </c>
      <c r="CP37" s="86"/>
      <c r="CQ37" s="86"/>
      <c r="CR37" s="86"/>
      <c r="CS37" s="98"/>
      <c r="CT37" s="103"/>
      <c r="CU37" s="86" t="s">
        <v>145</v>
      </c>
      <c r="CV37" s="86"/>
      <c r="CW37" s="86"/>
      <c r="CX37" s="86"/>
      <c r="CY37" s="98"/>
      <c r="CZ37" s="103"/>
      <c r="DA37" s="86" t="s">
        <v>145</v>
      </c>
      <c r="DB37" s="86"/>
      <c r="DC37" s="86"/>
      <c r="DD37" s="98"/>
      <c r="DE37" s="103"/>
      <c r="DF37" s="86" t="s">
        <v>145</v>
      </c>
      <c r="DG37" s="86"/>
      <c r="DH37" s="86"/>
      <c r="DI37" s="86"/>
      <c r="DJ37" s="98"/>
      <c r="DK37" s="103"/>
      <c r="DL37" s="86" t="s">
        <v>145</v>
      </c>
      <c r="DM37" s="86"/>
      <c r="DN37" s="86"/>
      <c r="DO37" s="86"/>
      <c r="DP37" s="98"/>
      <c r="DQ37" s="103"/>
      <c r="DR37" s="86" t="s">
        <v>145</v>
      </c>
      <c r="DS37" s="86"/>
      <c r="DT37" s="86"/>
      <c r="DU37" s="86"/>
      <c r="DV37" s="98"/>
      <c r="DW37" s="103"/>
      <c r="DX37" s="86" t="s">
        <v>145</v>
      </c>
      <c r="DY37" s="86"/>
      <c r="DZ37" s="86"/>
      <c r="EA37" s="98"/>
      <c r="EB37" s="103"/>
      <c r="EC37" s="86" t="s">
        <v>145</v>
      </c>
      <c r="ED37" s="86"/>
      <c r="EE37" s="86"/>
      <c r="EF37" s="98"/>
      <c r="EG37" s="103"/>
      <c r="EH37" s="86" t="s">
        <v>145</v>
      </c>
      <c r="EI37" s="96"/>
      <c r="EJ37" s="86"/>
      <c r="EK37" s="99"/>
      <c r="EL37" s="104"/>
      <c r="EM37" s="86" t="s">
        <v>145</v>
      </c>
      <c r="EN37" s="86"/>
      <c r="EO37" s="86"/>
      <c r="EP37" s="86"/>
      <c r="EQ37" s="86"/>
      <c r="ER37" s="98"/>
      <c r="ES37" s="103"/>
      <c r="ET37" s="86" t="s">
        <v>145</v>
      </c>
      <c r="EU37" s="86"/>
      <c r="EV37" s="58"/>
      <c r="EW37" s="58"/>
      <c r="EX37" s="58"/>
    </row>
    <row r="38" spans="1:154">
      <c r="A38" s="31" t="s">
        <v>347</v>
      </c>
      <c r="H38" s="31" t="s">
        <v>347</v>
      </c>
      <c r="O38" s="31" t="s">
        <v>347</v>
      </c>
      <c r="Y38" s="31" t="s">
        <v>359</v>
      </c>
      <c r="AE38" s="31" t="s">
        <v>267</v>
      </c>
      <c r="AL38" s="31" t="s">
        <v>347</v>
      </c>
      <c r="AS38" s="31" t="s">
        <v>363</v>
      </c>
      <c r="AZ38" s="31" t="s">
        <v>347</v>
      </c>
      <c r="BF38" s="31" t="s">
        <v>347</v>
      </c>
      <c r="BN38" s="31" t="s">
        <v>347</v>
      </c>
      <c r="BT38" s="31" t="s">
        <v>347</v>
      </c>
      <c r="BZ38" s="106" t="s">
        <v>358</v>
      </c>
      <c r="CA38" s="106"/>
      <c r="CB38" s="106"/>
      <c r="CD38" s="31" t="s">
        <v>406</v>
      </c>
      <c r="CH38" s="31" t="s">
        <v>347</v>
      </c>
      <c r="CN38" s="31" t="s">
        <v>247</v>
      </c>
      <c r="CT38" s="31" t="s">
        <v>347</v>
      </c>
      <c r="CZ38" s="31" t="s">
        <v>347</v>
      </c>
      <c r="DE38" s="31" t="s">
        <v>353</v>
      </c>
      <c r="DK38" s="31" t="s">
        <v>352</v>
      </c>
      <c r="DQ38" s="107" t="s">
        <v>351</v>
      </c>
      <c r="DR38" s="107"/>
      <c r="DW38" s="31" t="s">
        <v>350</v>
      </c>
      <c r="EB38" s="31" t="s">
        <v>349</v>
      </c>
      <c r="EG38" s="31" t="s">
        <v>248</v>
      </c>
      <c r="EL38" s="31" t="s">
        <v>274</v>
      </c>
      <c r="ES38" s="31" t="s">
        <v>399</v>
      </c>
    </row>
    <row r="39" spans="1:154">
      <c r="V39" s="31" t="s">
        <v>359</v>
      </c>
      <c r="AE39" s="31" t="s">
        <v>361</v>
      </c>
      <c r="AS39" s="31" t="s">
        <v>375</v>
      </c>
      <c r="BZ39" s="31" t="s">
        <v>373</v>
      </c>
      <c r="CN39" s="31" t="s">
        <v>347</v>
      </c>
      <c r="DK39" s="107" t="s">
        <v>403</v>
      </c>
      <c r="DL39" s="107"/>
      <c r="DM39" s="107"/>
      <c r="DN39" s="107"/>
      <c r="DQ39" s="31" t="s">
        <v>357</v>
      </c>
      <c r="DW39" s="31" t="s">
        <v>356</v>
      </c>
      <c r="EB39" s="31" t="s">
        <v>347</v>
      </c>
      <c r="EG39" s="31" t="s">
        <v>268</v>
      </c>
      <c r="EL39" s="31" t="s">
        <v>372</v>
      </c>
      <c r="ES39" s="31" t="s">
        <v>381</v>
      </c>
    </row>
    <row r="40" spans="1:154">
      <c r="V40" s="31" t="s">
        <v>360</v>
      </c>
      <c r="AE40" s="31" t="s">
        <v>362</v>
      </c>
      <c r="AS40" s="31" t="s">
        <v>400</v>
      </c>
      <c r="BZ40" s="107" t="s">
        <v>408</v>
      </c>
      <c r="CA40" s="107"/>
      <c r="DK40" s="31" t="s">
        <v>404</v>
      </c>
      <c r="EG40" s="31" t="s">
        <v>269</v>
      </c>
      <c r="EL40" s="31" t="s">
        <v>354</v>
      </c>
      <c r="ES40" s="31" t="s">
        <v>402</v>
      </c>
    </row>
    <row r="41" spans="1:154">
      <c r="AS41" s="31" t="s">
        <v>376</v>
      </c>
      <c r="BZ41" s="31" t="s">
        <v>410</v>
      </c>
      <c r="DK41" s="31" t="s">
        <v>414</v>
      </c>
      <c r="EG41" s="31" t="s">
        <v>348</v>
      </c>
      <c r="EL41" s="31" t="s">
        <v>371</v>
      </c>
    </row>
    <row r="42" spans="1:154">
      <c r="AS42" s="107" t="s">
        <v>394</v>
      </c>
      <c r="AT42" s="107"/>
      <c r="DK42" s="31" t="s">
        <v>415</v>
      </c>
      <c r="EG42" s="31" t="s">
        <v>355</v>
      </c>
      <c r="ES42" s="106"/>
    </row>
    <row r="43" spans="1:154">
      <c r="AS43" s="31" t="s">
        <v>382</v>
      </c>
      <c r="DK43" s="31" t="s">
        <v>416</v>
      </c>
    </row>
    <row r="44" spans="1:154">
      <c r="AS44" s="31" t="s">
        <v>383</v>
      </c>
      <c r="DK44" s="107" t="s">
        <v>417</v>
      </c>
      <c r="DL44" s="107"/>
    </row>
    <row r="45" spans="1:154">
      <c r="AS45" s="31" t="s">
        <v>384</v>
      </c>
    </row>
    <row r="46" spans="1:154">
      <c r="AS46" s="31" t="s">
        <v>395</v>
      </c>
    </row>
    <row r="47" spans="1:154">
      <c r="AS47" s="107" t="s">
        <v>396</v>
      </c>
      <c r="AT47" s="107"/>
    </row>
    <row r="48" spans="1:154">
      <c r="AS48" s="108" t="s">
        <v>401</v>
      </c>
      <c r="AT48" s="108"/>
      <c r="AU48" s="108"/>
    </row>
  </sheetData>
  <mergeCells count="664">
    <mergeCell ref="A1:F1"/>
    <mergeCell ref="A2:F2"/>
    <mergeCell ref="A3:F3"/>
    <mergeCell ref="B4:C4"/>
    <mergeCell ref="A5:A7"/>
    <mergeCell ref="B5:B6"/>
    <mergeCell ref="I23:J23"/>
    <mergeCell ref="A35:C35"/>
    <mergeCell ref="D35:F35"/>
    <mergeCell ref="A28:C28"/>
    <mergeCell ref="A29:C29"/>
    <mergeCell ref="A30:C30"/>
    <mergeCell ref="D30:F30"/>
    <mergeCell ref="A31:C31"/>
    <mergeCell ref="D31:F31"/>
    <mergeCell ref="B23:C23"/>
    <mergeCell ref="B24:C24"/>
    <mergeCell ref="A25:A26"/>
    <mergeCell ref="B25:C25"/>
    <mergeCell ref="B26:C26"/>
    <mergeCell ref="A27:C27"/>
    <mergeCell ref="A32:C32"/>
    <mergeCell ref="D32:F32"/>
    <mergeCell ref="A33:C33"/>
    <mergeCell ref="D33:F33"/>
    <mergeCell ref="A8:A16"/>
    <mergeCell ref="B8:B10"/>
    <mergeCell ref="B11:B13"/>
    <mergeCell ref="B14:B16"/>
    <mergeCell ref="A17:A22"/>
    <mergeCell ref="B17:B19"/>
    <mergeCell ref="B20:B22"/>
    <mergeCell ref="H35:J35"/>
    <mergeCell ref="K35:M35"/>
    <mergeCell ref="H28:J28"/>
    <mergeCell ref="H29:J29"/>
    <mergeCell ref="H30:J30"/>
    <mergeCell ref="K30:M30"/>
    <mergeCell ref="H31:J31"/>
    <mergeCell ref="K31:M31"/>
    <mergeCell ref="I24:J24"/>
    <mergeCell ref="H25:H26"/>
    <mergeCell ref="I25:J25"/>
    <mergeCell ref="I26:J26"/>
    <mergeCell ref="H27:J27"/>
    <mergeCell ref="O1:T1"/>
    <mergeCell ref="O2:T2"/>
    <mergeCell ref="O3:T3"/>
    <mergeCell ref="P4:Q4"/>
    <mergeCell ref="O5:O7"/>
    <mergeCell ref="P5:P6"/>
    <mergeCell ref="H32:J32"/>
    <mergeCell ref="K32:M32"/>
    <mergeCell ref="H33:J33"/>
    <mergeCell ref="K33:M33"/>
    <mergeCell ref="H8:H16"/>
    <mergeCell ref="I8:I10"/>
    <mergeCell ref="I11:I13"/>
    <mergeCell ref="I14:I16"/>
    <mergeCell ref="H17:H22"/>
    <mergeCell ref="I17:I19"/>
    <mergeCell ref="I20:I22"/>
    <mergeCell ref="H1:M1"/>
    <mergeCell ref="H2:M2"/>
    <mergeCell ref="H3:M3"/>
    <mergeCell ref="I4:J4"/>
    <mergeCell ref="H5:H7"/>
    <mergeCell ref="I5:I6"/>
    <mergeCell ref="O33:Q33"/>
    <mergeCell ref="R33:T33"/>
    <mergeCell ref="R34:T34"/>
    <mergeCell ref="V1:AC1"/>
    <mergeCell ref="V2:AC2"/>
    <mergeCell ref="V3:AC3"/>
    <mergeCell ref="W4:X4"/>
    <mergeCell ref="V5:V7"/>
    <mergeCell ref="O28:Q28"/>
    <mergeCell ref="O29:Q29"/>
    <mergeCell ref="O30:Q30"/>
    <mergeCell ref="R30:T30"/>
    <mergeCell ref="O31:Q31"/>
    <mergeCell ref="R31:T31"/>
    <mergeCell ref="P23:Q23"/>
    <mergeCell ref="P24:Q24"/>
    <mergeCell ref="O25:O26"/>
    <mergeCell ref="P25:Q25"/>
    <mergeCell ref="P26:Q26"/>
    <mergeCell ref="O27:Q27"/>
    <mergeCell ref="O8:O16"/>
    <mergeCell ref="P8:P10"/>
    <mergeCell ref="P11:P13"/>
    <mergeCell ref="P14:P16"/>
    <mergeCell ref="V8:V16"/>
    <mergeCell ref="W11:W13"/>
    <mergeCell ref="W14:W16"/>
    <mergeCell ref="V17:V22"/>
    <mergeCell ref="W17:W19"/>
    <mergeCell ref="W20:W22"/>
    <mergeCell ref="O32:Q32"/>
    <mergeCell ref="R32:T32"/>
    <mergeCell ref="O17:O22"/>
    <mergeCell ref="P17:P19"/>
    <mergeCell ref="P20:P22"/>
    <mergeCell ref="V32:X32"/>
    <mergeCell ref="Y32:AB32"/>
    <mergeCell ref="V33:X33"/>
    <mergeCell ref="Y33:AB33"/>
    <mergeCell ref="V31:X31"/>
    <mergeCell ref="Y31:AB31"/>
    <mergeCell ref="AE32:AG32"/>
    <mergeCell ref="AE1:AJ1"/>
    <mergeCell ref="AE2:AJ2"/>
    <mergeCell ref="AE3:AJ3"/>
    <mergeCell ref="AF4:AG4"/>
    <mergeCell ref="AE5:AE7"/>
    <mergeCell ref="AF5:AF6"/>
    <mergeCell ref="V28:X28"/>
    <mergeCell ref="V29:X29"/>
    <mergeCell ref="V30:X30"/>
    <mergeCell ref="Y30:AA30"/>
    <mergeCell ref="W23:X23"/>
    <mergeCell ref="W24:X24"/>
    <mergeCell ref="V25:V26"/>
    <mergeCell ref="W25:X25"/>
    <mergeCell ref="W26:X26"/>
    <mergeCell ref="V27:X27"/>
    <mergeCell ref="W5:W6"/>
    <mergeCell ref="W8:W10"/>
    <mergeCell ref="AH34:AJ34"/>
    <mergeCell ref="AL1:AQ1"/>
    <mergeCell ref="AL2:AQ2"/>
    <mergeCell ref="AL3:AQ3"/>
    <mergeCell ref="AM4:AN4"/>
    <mergeCell ref="AL5:AL7"/>
    <mergeCell ref="AE28:AG28"/>
    <mergeCell ref="AE29:AG29"/>
    <mergeCell ref="AE30:AG30"/>
    <mergeCell ref="AH30:AJ30"/>
    <mergeCell ref="AE31:AG31"/>
    <mergeCell ref="AH31:AJ31"/>
    <mergeCell ref="AF23:AG23"/>
    <mergeCell ref="AF24:AG24"/>
    <mergeCell ref="AE25:AE26"/>
    <mergeCell ref="AF25:AG25"/>
    <mergeCell ref="AF26:AG26"/>
    <mergeCell ref="AE27:AG27"/>
    <mergeCell ref="AE8:AE16"/>
    <mergeCell ref="AF8:AF10"/>
    <mergeCell ref="AF11:AF13"/>
    <mergeCell ref="AF14:AF16"/>
    <mergeCell ref="AE17:AE22"/>
    <mergeCell ref="AF17:AF19"/>
    <mergeCell ref="AM8:AM10"/>
    <mergeCell ref="AM11:AM13"/>
    <mergeCell ref="AM14:AM16"/>
    <mergeCell ref="AL17:AL22"/>
    <mergeCell ref="AM17:AM19"/>
    <mergeCell ref="AM20:AM22"/>
    <mergeCell ref="AH32:AJ32"/>
    <mergeCell ref="AE33:AG33"/>
    <mergeCell ref="AH33:AJ33"/>
    <mergeCell ref="AF20:AF22"/>
    <mergeCell ref="AL32:AN32"/>
    <mergeCell ref="AO32:AQ32"/>
    <mergeCell ref="AL33:AN33"/>
    <mergeCell ref="AO33:AQ33"/>
    <mergeCell ref="AL31:AN31"/>
    <mergeCell ref="AO31:AQ31"/>
    <mergeCell ref="AS32:AU32"/>
    <mergeCell ref="AS1:AX1"/>
    <mergeCell ref="AS2:AX2"/>
    <mergeCell ref="AS3:AX3"/>
    <mergeCell ref="AT4:AU4"/>
    <mergeCell ref="AS5:AS7"/>
    <mergeCell ref="AT5:AT6"/>
    <mergeCell ref="AL28:AN28"/>
    <mergeCell ref="AL29:AN29"/>
    <mergeCell ref="AL30:AN30"/>
    <mergeCell ref="AO30:AQ30"/>
    <mergeCell ref="AM23:AN23"/>
    <mergeCell ref="AM24:AN24"/>
    <mergeCell ref="AL25:AL26"/>
    <mergeCell ref="AM25:AN25"/>
    <mergeCell ref="AM26:AN26"/>
    <mergeCell ref="AL27:AN27"/>
    <mergeCell ref="AM5:AM6"/>
    <mergeCell ref="AL8:AL16"/>
    <mergeCell ref="AZ1:BD1"/>
    <mergeCell ref="AZ2:BD2"/>
    <mergeCell ref="AZ3:BD3"/>
    <mergeCell ref="BA4:BB4"/>
    <mergeCell ref="AZ5:AZ7"/>
    <mergeCell ref="BA5:BA6"/>
    <mergeCell ref="AS28:AU28"/>
    <mergeCell ref="AS29:AU29"/>
    <mergeCell ref="AS30:AU30"/>
    <mergeCell ref="AV30:AX30"/>
    <mergeCell ref="AT23:AU23"/>
    <mergeCell ref="AT24:AU24"/>
    <mergeCell ref="AS25:AS26"/>
    <mergeCell ref="AT25:AU25"/>
    <mergeCell ref="AT26:AU26"/>
    <mergeCell ref="AS27:AU27"/>
    <mergeCell ref="AS8:AS16"/>
    <mergeCell ref="AT8:AT10"/>
    <mergeCell ref="AT11:AT13"/>
    <mergeCell ref="AT14:AT16"/>
    <mergeCell ref="AS17:AS22"/>
    <mergeCell ref="AT17:AT19"/>
    <mergeCell ref="AT20:AT22"/>
    <mergeCell ref="AZ8:AZ16"/>
    <mergeCell ref="BA11:BA13"/>
    <mergeCell ref="BA14:BA16"/>
    <mergeCell ref="AZ17:AZ22"/>
    <mergeCell ref="BA17:BA19"/>
    <mergeCell ref="AV32:AX32"/>
    <mergeCell ref="AS33:AU33"/>
    <mergeCell ref="AV33:AX33"/>
    <mergeCell ref="AS31:AU31"/>
    <mergeCell ref="AV31:AX31"/>
    <mergeCell ref="AZ32:BB32"/>
    <mergeCell ref="BC32:BD32"/>
    <mergeCell ref="AZ33:BB33"/>
    <mergeCell ref="BC33:BD33"/>
    <mergeCell ref="BA20:BA22"/>
    <mergeCell ref="BF32:BH32"/>
    <mergeCell ref="BC34:BD34"/>
    <mergeCell ref="BF1:BL1"/>
    <mergeCell ref="BF2:BL2"/>
    <mergeCell ref="BF3:BL3"/>
    <mergeCell ref="BG4:BH4"/>
    <mergeCell ref="BF5:BF7"/>
    <mergeCell ref="AZ28:BB28"/>
    <mergeCell ref="AZ29:BB29"/>
    <mergeCell ref="AZ30:BB30"/>
    <mergeCell ref="BC30:BD30"/>
    <mergeCell ref="AZ31:BB31"/>
    <mergeCell ref="BC31:BD31"/>
    <mergeCell ref="BA23:BB23"/>
    <mergeCell ref="BA24:BB24"/>
    <mergeCell ref="AZ25:AZ26"/>
    <mergeCell ref="BA25:BB25"/>
    <mergeCell ref="BA26:BB26"/>
    <mergeCell ref="AZ27:BB27"/>
    <mergeCell ref="BA8:BA10"/>
    <mergeCell ref="BN1:BR1"/>
    <mergeCell ref="BN2:BR2"/>
    <mergeCell ref="BN3:BR3"/>
    <mergeCell ref="BO4:BP4"/>
    <mergeCell ref="BN5:BN7"/>
    <mergeCell ref="BO5:BO6"/>
    <mergeCell ref="BF28:BH28"/>
    <mergeCell ref="BF29:BH29"/>
    <mergeCell ref="BF30:BH30"/>
    <mergeCell ref="BI30:BL30"/>
    <mergeCell ref="BG23:BH23"/>
    <mergeCell ref="BG24:BH24"/>
    <mergeCell ref="BF25:BF26"/>
    <mergeCell ref="BG25:BH25"/>
    <mergeCell ref="BG26:BH26"/>
    <mergeCell ref="BF27:BH27"/>
    <mergeCell ref="BG5:BG6"/>
    <mergeCell ref="BF8:BF16"/>
    <mergeCell ref="BG8:BG10"/>
    <mergeCell ref="BG11:BG13"/>
    <mergeCell ref="BG14:BG16"/>
    <mergeCell ref="BF17:BF22"/>
    <mergeCell ref="BG17:BG19"/>
    <mergeCell ref="BG20:BG22"/>
    <mergeCell ref="BO8:BO10"/>
    <mergeCell ref="BO11:BO13"/>
    <mergeCell ref="BO14:BO16"/>
    <mergeCell ref="BN17:BN22"/>
    <mergeCell ref="BO17:BO19"/>
    <mergeCell ref="BI32:BL32"/>
    <mergeCell ref="BF33:BH33"/>
    <mergeCell ref="BI33:BL33"/>
    <mergeCell ref="BF31:BH31"/>
    <mergeCell ref="BI31:BL31"/>
    <mergeCell ref="BN32:BP32"/>
    <mergeCell ref="BQ32:BR32"/>
    <mergeCell ref="BN33:BP33"/>
    <mergeCell ref="BQ33:BR33"/>
    <mergeCell ref="BO20:BO22"/>
    <mergeCell ref="BT32:BV32"/>
    <mergeCell ref="BQ34:BR34"/>
    <mergeCell ref="BT1:BX1"/>
    <mergeCell ref="BT2:BX2"/>
    <mergeCell ref="BT3:BX3"/>
    <mergeCell ref="BU4:BV4"/>
    <mergeCell ref="BT5:BT7"/>
    <mergeCell ref="BN28:BP28"/>
    <mergeCell ref="BN29:BP29"/>
    <mergeCell ref="BN30:BP30"/>
    <mergeCell ref="BQ30:BR30"/>
    <mergeCell ref="BN31:BP31"/>
    <mergeCell ref="BQ31:BR31"/>
    <mergeCell ref="BO23:BP23"/>
    <mergeCell ref="BO24:BP24"/>
    <mergeCell ref="BN25:BN26"/>
    <mergeCell ref="BO25:BP25"/>
    <mergeCell ref="BO26:BP26"/>
    <mergeCell ref="BN27:BP27"/>
    <mergeCell ref="BN8:BN16"/>
    <mergeCell ref="BZ1:CF1"/>
    <mergeCell ref="BZ2:CF2"/>
    <mergeCell ref="BZ3:CF3"/>
    <mergeCell ref="CA4:CB4"/>
    <mergeCell ref="BZ5:BZ7"/>
    <mergeCell ref="CA5:CA6"/>
    <mergeCell ref="BT28:BV28"/>
    <mergeCell ref="BT29:BV29"/>
    <mergeCell ref="BT30:BV30"/>
    <mergeCell ref="BW30:BX30"/>
    <mergeCell ref="BU23:BV23"/>
    <mergeCell ref="BU24:BV24"/>
    <mergeCell ref="BT25:BT26"/>
    <mergeCell ref="BU25:BV25"/>
    <mergeCell ref="BU26:BV26"/>
    <mergeCell ref="BT27:BV27"/>
    <mergeCell ref="BU5:BU6"/>
    <mergeCell ref="BT8:BT16"/>
    <mergeCell ref="BU8:BU10"/>
    <mergeCell ref="BU11:BU13"/>
    <mergeCell ref="BU14:BU16"/>
    <mergeCell ref="BT17:BT22"/>
    <mergeCell ref="BU17:BU19"/>
    <mergeCell ref="BU20:BU22"/>
    <mergeCell ref="CA11:CA13"/>
    <mergeCell ref="CA14:CA16"/>
    <mergeCell ref="BZ17:BZ22"/>
    <mergeCell ref="CA17:CA19"/>
    <mergeCell ref="CA20:CA22"/>
    <mergeCell ref="CI11:CI13"/>
    <mergeCell ref="BW32:BX32"/>
    <mergeCell ref="BT33:BV33"/>
    <mergeCell ref="BW33:BX33"/>
    <mergeCell ref="BT31:BV31"/>
    <mergeCell ref="BW31:BX31"/>
    <mergeCell ref="BZ32:CB32"/>
    <mergeCell ref="CC32:CD32"/>
    <mergeCell ref="BZ33:CB33"/>
    <mergeCell ref="CC33:CD33"/>
    <mergeCell ref="BZ31:CB31"/>
    <mergeCell ref="CC31:CD31"/>
    <mergeCell ref="CI14:CI16"/>
    <mergeCell ref="CH17:CH22"/>
    <mergeCell ref="CI17:CI19"/>
    <mergeCell ref="CI20:CI22"/>
    <mergeCell ref="CH1:CL1"/>
    <mergeCell ref="CH2:CL2"/>
    <mergeCell ref="CH3:CL3"/>
    <mergeCell ref="CI4:CJ4"/>
    <mergeCell ref="CH5:CH7"/>
    <mergeCell ref="CI5:CI6"/>
    <mergeCell ref="BZ28:CB28"/>
    <mergeCell ref="BZ29:CB29"/>
    <mergeCell ref="BZ30:CB30"/>
    <mergeCell ref="CC30:CD30"/>
    <mergeCell ref="CA23:CB23"/>
    <mergeCell ref="CA24:CB24"/>
    <mergeCell ref="BZ25:BZ26"/>
    <mergeCell ref="CA25:CB25"/>
    <mergeCell ref="CA26:CB26"/>
    <mergeCell ref="BZ27:CB27"/>
    <mergeCell ref="BZ8:BZ16"/>
    <mergeCell ref="CA8:CA10"/>
    <mergeCell ref="CH25:CH26"/>
    <mergeCell ref="CI25:CJ25"/>
    <mergeCell ref="CI26:CJ26"/>
    <mergeCell ref="CH27:CJ27"/>
    <mergeCell ref="CH8:CH16"/>
    <mergeCell ref="CI8:CI10"/>
    <mergeCell ref="CO23:CP23"/>
    <mergeCell ref="CO24:CP24"/>
    <mergeCell ref="CT8:CT16"/>
    <mergeCell ref="CU8:CU10"/>
    <mergeCell ref="CU11:CU13"/>
    <mergeCell ref="CU14:CU16"/>
    <mergeCell ref="CH34:CJ34"/>
    <mergeCell ref="CN1:CR1"/>
    <mergeCell ref="CN2:CR2"/>
    <mergeCell ref="CN3:CR3"/>
    <mergeCell ref="CO4:CP4"/>
    <mergeCell ref="CN5:CN7"/>
    <mergeCell ref="CO5:CO6"/>
    <mergeCell ref="CN8:CN16"/>
    <mergeCell ref="CO8:CO10"/>
    <mergeCell ref="CO11:CO13"/>
    <mergeCell ref="CH28:CJ28"/>
    <mergeCell ref="CH29:CJ29"/>
    <mergeCell ref="CH30:CJ30"/>
    <mergeCell ref="CH31:CJ31"/>
    <mergeCell ref="CH32:CJ32"/>
    <mergeCell ref="CH33:CJ33"/>
    <mergeCell ref="CI23:CJ23"/>
    <mergeCell ref="CI24:CJ24"/>
    <mergeCell ref="CN30:CP30"/>
    <mergeCell ref="CN31:CP31"/>
    <mergeCell ref="CT28:CV28"/>
    <mergeCell ref="CT29:CV29"/>
    <mergeCell ref="CT30:CV30"/>
    <mergeCell ref="CT31:CV31"/>
    <mergeCell ref="CN32:CP32"/>
    <mergeCell ref="CN33:CP33"/>
    <mergeCell ref="CT1:CX1"/>
    <mergeCell ref="CT2:CX2"/>
    <mergeCell ref="CT3:CX3"/>
    <mergeCell ref="CU4:CV4"/>
    <mergeCell ref="CT5:CT7"/>
    <mergeCell ref="CU5:CU6"/>
    <mergeCell ref="CN25:CN26"/>
    <mergeCell ref="CO25:CP25"/>
    <mergeCell ref="CO26:CP26"/>
    <mergeCell ref="CN27:CP27"/>
    <mergeCell ref="CN28:CP28"/>
    <mergeCell ref="CN29:CP29"/>
    <mergeCell ref="CO14:CO16"/>
    <mergeCell ref="CN17:CN22"/>
    <mergeCell ref="CO17:CO19"/>
    <mergeCell ref="CO20:CO22"/>
    <mergeCell ref="CT32:CV32"/>
    <mergeCell ref="CT33:CV33"/>
    <mergeCell ref="CU23:CV23"/>
    <mergeCell ref="CU24:CV24"/>
    <mergeCell ref="CT25:CT26"/>
    <mergeCell ref="CU25:CV25"/>
    <mergeCell ref="CU26:CV26"/>
    <mergeCell ref="CT27:CV27"/>
    <mergeCell ref="CZ8:CZ16"/>
    <mergeCell ref="CZ28:DB28"/>
    <mergeCell ref="CZ29:DB29"/>
    <mergeCell ref="CZ30:DB30"/>
    <mergeCell ref="CZ31:DB31"/>
    <mergeCell ref="CZ32:DB32"/>
    <mergeCell ref="CZ33:DB33"/>
    <mergeCell ref="DA23:DB23"/>
    <mergeCell ref="DA24:DB24"/>
    <mergeCell ref="CZ25:CZ26"/>
    <mergeCell ref="DA25:DB25"/>
    <mergeCell ref="DA26:DB26"/>
    <mergeCell ref="CZ27:DB27"/>
    <mergeCell ref="CT17:CT22"/>
    <mergeCell ref="CU17:CU19"/>
    <mergeCell ref="CU20:CU22"/>
    <mergeCell ref="DA8:DA10"/>
    <mergeCell ref="DA11:DA13"/>
    <mergeCell ref="DA14:DA16"/>
    <mergeCell ref="CZ17:CZ22"/>
    <mergeCell ref="DA17:DA19"/>
    <mergeCell ref="DA20:DA22"/>
    <mergeCell ref="CZ1:DC1"/>
    <mergeCell ref="CZ2:DC2"/>
    <mergeCell ref="CZ3:DC3"/>
    <mergeCell ref="DA4:DB4"/>
    <mergeCell ref="CZ5:CZ7"/>
    <mergeCell ref="DA5:DA6"/>
    <mergeCell ref="DE8:DE16"/>
    <mergeCell ref="DF8:DF10"/>
    <mergeCell ref="DF11:DF13"/>
    <mergeCell ref="DF14:DF16"/>
    <mergeCell ref="DE17:DE22"/>
    <mergeCell ref="DF17:DF19"/>
    <mergeCell ref="DF20:DF22"/>
    <mergeCell ref="DE1:DI1"/>
    <mergeCell ref="DE2:DI2"/>
    <mergeCell ref="DE3:DI3"/>
    <mergeCell ref="DF4:DG4"/>
    <mergeCell ref="DE5:DE7"/>
    <mergeCell ref="DF5:DF6"/>
    <mergeCell ref="DE28:DG28"/>
    <mergeCell ref="DE29:DG29"/>
    <mergeCell ref="DE30:DG30"/>
    <mergeCell ref="DE31:DG31"/>
    <mergeCell ref="DE32:DG32"/>
    <mergeCell ref="DE33:DG33"/>
    <mergeCell ref="DF23:DG23"/>
    <mergeCell ref="DF24:DG24"/>
    <mergeCell ref="DE25:DE26"/>
    <mergeCell ref="DF25:DG25"/>
    <mergeCell ref="DF26:DG26"/>
    <mergeCell ref="DE27:DG27"/>
    <mergeCell ref="DL11:DL13"/>
    <mergeCell ref="DL14:DL16"/>
    <mergeCell ref="DK17:DK22"/>
    <mergeCell ref="DL17:DL19"/>
    <mergeCell ref="DL20:DL22"/>
    <mergeCell ref="DK1:DO1"/>
    <mergeCell ref="DK2:DO2"/>
    <mergeCell ref="DK3:DO3"/>
    <mergeCell ref="DL4:DM4"/>
    <mergeCell ref="DK5:DK7"/>
    <mergeCell ref="DL5:DL6"/>
    <mergeCell ref="DK35:DO35"/>
    <mergeCell ref="DQ1:DU1"/>
    <mergeCell ref="DQ2:DU2"/>
    <mergeCell ref="DQ3:DU3"/>
    <mergeCell ref="DR4:DS4"/>
    <mergeCell ref="DQ5:DQ7"/>
    <mergeCell ref="DR5:DR6"/>
    <mergeCell ref="DQ8:DQ16"/>
    <mergeCell ref="DR8:DR10"/>
    <mergeCell ref="DR11:DR13"/>
    <mergeCell ref="DK28:DM28"/>
    <mergeCell ref="DK29:DM29"/>
    <mergeCell ref="DK30:DM30"/>
    <mergeCell ref="DK31:DM31"/>
    <mergeCell ref="DK32:DM32"/>
    <mergeCell ref="DK33:DM33"/>
    <mergeCell ref="DL23:DM23"/>
    <mergeCell ref="DL24:DM24"/>
    <mergeCell ref="DK25:DK26"/>
    <mergeCell ref="DL25:DM25"/>
    <mergeCell ref="DL26:DM26"/>
    <mergeCell ref="DK27:DM27"/>
    <mergeCell ref="DK8:DK16"/>
    <mergeCell ref="DL8:DL10"/>
    <mergeCell ref="DQ30:DS30"/>
    <mergeCell ref="DQ31:DS31"/>
    <mergeCell ref="DQ32:DS32"/>
    <mergeCell ref="DQ33:DS33"/>
    <mergeCell ref="DW1:DZ1"/>
    <mergeCell ref="DW2:DZ2"/>
    <mergeCell ref="DW3:DZ3"/>
    <mergeCell ref="DX4:DY4"/>
    <mergeCell ref="DW5:DW7"/>
    <mergeCell ref="DX5:DX6"/>
    <mergeCell ref="DQ25:DQ26"/>
    <mergeCell ref="DR25:DS25"/>
    <mergeCell ref="DR26:DS26"/>
    <mergeCell ref="DQ27:DS27"/>
    <mergeCell ref="DQ28:DS28"/>
    <mergeCell ref="DQ29:DS29"/>
    <mergeCell ref="DR14:DR16"/>
    <mergeCell ref="DQ17:DQ22"/>
    <mergeCell ref="DR17:DR19"/>
    <mergeCell ref="DR20:DR22"/>
    <mergeCell ref="DR23:DS23"/>
    <mergeCell ref="DR24:DS24"/>
    <mergeCell ref="DW31:DY31"/>
    <mergeCell ref="DW32:DY32"/>
    <mergeCell ref="DW33:DY33"/>
    <mergeCell ref="DX23:DY23"/>
    <mergeCell ref="DX24:DY24"/>
    <mergeCell ref="DW25:DW26"/>
    <mergeCell ref="DX25:DY25"/>
    <mergeCell ref="DX26:DY26"/>
    <mergeCell ref="DW27:DY27"/>
    <mergeCell ref="EB1:EE1"/>
    <mergeCell ref="EB2:EE2"/>
    <mergeCell ref="EB3:EE3"/>
    <mergeCell ref="EC4:ED4"/>
    <mergeCell ref="EB5:EB7"/>
    <mergeCell ref="EC5:EC6"/>
    <mergeCell ref="DW28:DY28"/>
    <mergeCell ref="DW29:DY29"/>
    <mergeCell ref="DW30:DY30"/>
    <mergeCell ref="DW8:DW16"/>
    <mergeCell ref="DX8:DX10"/>
    <mergeCell ref="DX11:DX13"/>
    <mergeCell ref="DX14:DX16"/>
    <mergeCell ref="DW17:DW22"/>
    <mergeCell ref="DX17:DX19"/>
    <mergeCell ref="DX20:DX22"/>
    <mergeCell ref="EG5:EG7"/>
    <mergeCell ref="EH5:EH6"/>
    <mergeCell ref="EB28:ED28"/>
    <mergeCell ref="EB29:ED29"/>
    <mergeCell ref="EB30:ED30"/>
    <mergeCell ref="EB31:ED31"/>
    <mergeCell ref="EB32:ED32"/>
    <mergeCell ref="EB33:ED33"/>
    <mergeCell ref="EC23:ED23"/>
    <mergeCell ref="EC24:ED24"/>
    <mergeCell ref="EB25:EB26"/>
    <mergeCell ref="EC25:ED25"/>
    <mergeCell ref="EC26:ED26"/>
    <mergeCell ref="EB27:ED27"/>
    <mergeCell ref="EB8:EB16"/>
    <mergeCell ref="EC8:EC10"/>
    <mergeCell ref="EC11:EC13"/>
    <mergeCell ref="EC14:EC16"/>
    <mergeCell ref="EB17:EB22"/>
    <mergeCell ref="EC17:EC19"/>
    <mergeCell ref="EC20:EC22"/>
    <mergeCell ref="EG31:EI31"/>
    <mergeCell ref="EG27:EI27"/>
    <mergeCell ref="EL1:EQ1"/>
    <mergeCell ref="EL2:EQ2"/>
    <mergeCell ref="EL3:EQ3"/>
    <mergeCell ref="EM4:EN4"/>
    <mergeCell ref="EL5:EL7"/>
    <mergeCell ref="EM5:EM6"/>
    <mergeCell ref="EH23:EI23"/>
    <mergeCell ref="EH24:EI24"/>
    <mergeCell ref="EG25:EG26"/>
    <mergeCell ref="EH25:EI25"/>
    <mergeCell ref="EH26:EI26"/>
    <mergeCell ref="EG8:EG16"/>
    <mergeCell ref="EH8:EH10"/>
    <mergeCell ref="EH11:EH13"/>
    <mergeCell ref="EH14:EH16"/>
    <mergeCell ref="EG17:EG22"/>
    <mergeCell ref="EH17:EH19"/>
    <mergeCell ref="EH20:EH22"/>
    <mergeCell ref="EG1:EJ1"/>
    <mergeCell ref="EG2:EJ2"/>
    <mergeCell ref="EG3:EJ3"/>
    <mergeCell ref="EH4:EI4"/>
    <mergeCell ref="EM8:EM10"/>
    <mergeCell ref="EM11:EM13"/>
    <mergeCell ref="EM14:EM16"/>
    <mergeCell ref="EL17:EL22"/>
    <mergeCell ref="EM17:EM19"/>
    <mergeCell ref="EM20:EM22"/>
    <mergeCell ref="EG28:EI28"/>
    <mergeCell ref="EG29:EI29"/>
    <mergeCell ref="EG30:EI30"/>
    <mergeCell ref="EL33:EN33"/>
    <mergeCell ref="EO33:EQ33"/>
    <mergeCell ref="EL34:EN34"/>
    <mergeCell ref="ES1:EX1"/>
    <mergeCell ref="ES2:EX2"/>
    <mergeCell ref="ES3:EX3"/>
    <mergeCell ref="ET4:EU4"/>
    <mergeCell ref="ES5:ES7"/>
    <mergeCell ref="ET5:ET6"/>
    <mergeCell ref="ES8:ES16"/>
    <mergeCell ref="EL28:EN28"/>
    <mergeCell ref="EL29:EN29"/>
    <mergeCell ref="EL30:EN30"/>
    <mergeCell ref="EL31:EN31"/>
    <mergeCell ref="EO31:EQ31"/>
    <mergeCell ref="EL32:EN32"/>
    <mergeCell ref="EO32:EQ32"/>
    <mergeCell ref="EM23:EN23"/>
    <mergeCell ref="EM24:EN24"/>
    <mergeCell ref="EL25:EL26"/>
    <mergeCell ref="EM25:EN25"/>
    <mergeCell ref="EM26:EN26"/>
    <mergeCell ref="EL27:EN27"/>
    <mergeCell ref="EL8:EL16"/>
    <mergeCell ref="ET23:EU23"/>
    <mergeCell ref="ET24:EU24"/>
    <mergeCell ref="ES25:ES26"/>
    <mergeCell ref="ET25:EU25"/>
    <mergeCell ref="ET26:EU26"/>
    <mergeCell ref="ES27:EU27"/>
    <mergeCell ref="ET8:ET10"/>
    <mergeCell ref="ET11:ET13"/>
    <mergeCell ref="ET14:ET16"/>
    <mergeCell ref="ES17:ES22"/>
    <mergeCell ref="ET17:ET19"/>
    <mergeCell ref="ET20:ET22"/>
    <mergeCell ref="ES32:EU32"/>
    <mergeCell ref="EV32:EX32"/>
    <mergeCell ref="ES34:EU34"/>
    <mergeCell ref="EV34:EX34"/>
    <mergeCell ref="ES28:EU28"/>
    <mergeCell ref="ES29:EU29"/>
    <mergeCell ref="ES30:EU30"/>
    <mergeCell ref="EV30:EX30"/>
    <mergeCell ref="ES31:EU31"/>
    <mergeCell ref="EV31:EX31"/>
  </mergeCells>
  <phoneticPr fontId="12" type="noConversion"/>
  <pageMargins left="0.7" right="0.7" top="0.75" bottom="0.75" header="0.3" footer="0.3"/>
  <pageSetup paperSize="9" scale="56" orientation="portrait" r:id="rId1"/>
  <colBreaks count="3" manualBreakCount="3">
    <brk id="130" max="1048575" man="1"/>
    <brk id="137" max="66" man="1"/>
    <brk id="148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用房安排</vt:lpstr>
      <vt:lpstr>总账单</vt:lpstr>
      <vt:lpstr>家庭账目</vt:lpstr>
      <vt:lpstr>总账单!Print_Area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曹园</cp:lastModifiedBy>
  <cp:lastPrinted>2017-10-31T02:52:18Z</cp:lastPrinted>
  <dcterms:created xsi:type="dcterms:W3CDTF">2017-10-11T08:52:04Z</dcterms:created>
  <dcterms:modified xsi:type="dcterms:W3CDTF">2017-12-27T12:43:38Z</dcterms:modified>
</cp:coreProperties>
</file>