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康辉工作\2024年\0412 桂林 先声\结算支持材料\"/>
    </mc:Choice>
  </mc:AlternateContent>
  <xr:revisionPtr revIDLastSave="0" documentId="13_ncr:1_{802CE9F9-33B1-46C7-BBEE-CF3ECD71DA24}" xr6:coauthVersionLast="47" xr6:coauthVersionMax="47" xr10:uidLastSave="{00000000-0000-0000-0000-000000000000}"/>
  <bookViews>
    <workbookView xWindow="-108" yWindow="-108" windowWidth="23256" windowHeight="12456" tabRatio="395" xr2:uid="{00000000-000D-0000-FFFF-FFFF00000000}"/>
  </bookViews>
  <sheets>
    <sheet name="结算单-地接社" sheetId="18" r:id="rId1"/>
    <sheet name="报价单-地接社" sheetId="20" r:id="rId2"/>
  </sheets>
  <definedNames>
    <definedName name="_xlnm.Print_Area" localSheetId="1">'报价单-地接社'!$A$1:$G$63</definedName>
    <definedName name="_xlnm.Print_Area" localSheetId="0">'结算单-地接社'!$A$1:$M$65</definedName>
    <definedName name="_xlnm.Print_Titles" localSheetId="1">'报价单-地接社'!$9:$9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8" l="1"/>
  <c r="H16" i="18"/>
  <c r="G61" i="18"/>
  <c r="H21" i="18"/>
  <c r="L21" i="18" s="1"/>
  <c r="H23" i="18"/>
  <c r="L23" i="18" s="1"/>
  <c r="H20" i="18"/>
  <c r="L20" i="18" s="1"/>
  <c r="H19" i="18"/>
  <c r="H18" i="18"/>
  <c r="H13" i="18"/>
  <c r="H12" i="18"/>
  <c r="G60" i="20"/>
  <c r="G23" i="18"/>
  <c r="G22" i="18"/>
  <c r="G19" i="18"/>
  <c r="G18" i="18"/>
  <c r="G15" i="18"/>
  <c r="G14" i="18"/>
  <c r="G13" i="18"/>
  <c r="G12" i="18"/>
  <c r="G11" i="18"/>
  <c r="G12" i="20"/>
  <c r="G11" i="20"/>
  <c r="G19" i="20"/>
  <c r="G13" i="20"/>
  <c r="G14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5" i="20"/>
  <c r="G24" i="20"/>
  <c r="G23" i="20"/>
  <c r="G22" i="20"/>
  <c r="G21" i="20"/>
  <c r="G20" i="20"/>
  <c r="G18" i="20"/>
  <c r="G15" i="20"/>
  <c r="H53" i="18"/>
  <c r="L53" i="18" s="1"/>
  <c r="H52" i="18"/>
  <c r="L52" i="18" s="1"/>
  <c r="H51" i="18"/>
  <c r="L51" i="18" s="1"/>
  <c r="H50" i="18"/>
  <c r="L50" i="18" s="1"/>
  <c r="H49" i="18"/>
  <c r="L49" i="18" s="1"/>
  <c r="H48" i="18"/>
  <c r="H47" i="18"/>
  <c r="H46" i="18"/>
  <c r="L46" i="18" s="1"/>
  <c r="H45" i="18"/>
  <c r="L45" i="18" s="1"/>
  <c r="H44" i="18"/>
  <c r="H43" i="18"/>
  <c r="H42" i="18"/>
  <c r="L42" i="18" s="1"/>
  <c r="H41" i="18"/>
  <c r="L41" i="18" s="1"/>
  <c r="H40" i="18"/>
  <c r="L40" i="18" s="1"/>
  <c r="H39" i="18"/>
  <c r="L39" i="18" s="1"/>
  <c r="H37" i="18"/>
  <c r="L37" i="18" s="1"/>
  <c r="H36" i="18"/>
  <c r="L36" i="18" s="1"/>
  <c r="H35" i="18"/>
  <c r="L35" i="18" s="1"/>
  <c r="H34" i="18"/>
  <c r="L34" i="18" s="1"/>
  <c r="H33" i="18"/>
  <c r="L33" i="18" s="1"/>
  <c r="H32" i="18"/>
  <c r="H31" i="18"/>
  <c r="L31" i="18" s="1"/>
  <c r="G54" i="18"/>
  <c r="H30" i="18"/>
  <c r="L30" i="18" s="1"/>
  <c r="H26" i="18"/>
  <c r="G26" i="18"/>
  <c r="H25" i="18"/>
  <c r="G25" i="18"/>
  <c r="H24" i="18"/>
  <c r="G24" i="18"/>
  <c r="H22" i="18"/>
  <c r="H15" i="18"/>
  <c r="H14" i="18"/>
  <c r="H11" i="18"/>
  <c r="L15" i="18" l="1"/>
  <c r="L22" i="18"/>
  <c r="L12" i="18"/>
  <c r="G16" i="18"/>
  <c r="G27" i="18"/>
  <c r="L19" i="18"/>
  <c r="L14" i="18"/>
  <c r="L13" i="18"/>
  <c r="L11" i="18"/>
  <c r="H54" i="18"/>
  <c r="L24" i="18"/>
  <c r="L25" i="18"/>
  <c r="L26" i="18"/>
  <c r="G28" i="18"/>
  <c r="G56" i="18" s="1"/>
  <c r="G57" i="18" s="1"/>
  <c r="H28" i="18"/>
  <c r="L32" i="18"/>
  <c r="L18" i="18"/>
  <c r="G27" i="20"/>
  <c r="G16" i="20"/>
  <c r="G26" i="20"/>
  <c r="G53" i="20"/>
  <c r="H56" i="18" l="1"/>
  <c r="H57" i="18" s="1"/>
  <c r="H59" i="18" s="1"/>
  <c r="H60" i="18" s="1"/>
  <c r="H61" i="18" s="1"/>
  <c r="G55" i="20"/>
  <c r="G56" i="20" s="1"/>
  <c r="G58" i="20" s="1"/>
  <c r="G59" i="20" s="1"/>
  <c r="G59" i="18"/>
  <c r="G60" i="18" s="1"/>
</calcChain>
</file>

<file path=xl/sharedStrings.xml><?xml version="1.0" encoding="utf-8"?>
<sst xmlns="http://schemas.openxmlformats.org/spreadsheetml/2006/main" count="252" uniqueCount="97">
  <si>
    <t>先声再明会务服务结算单-地接社</t>
  </si>
  <si>
    <t>供应商:</t>
  </si>
  <si>
    <t>康辉集团北京国际会议展览有限公司</t>
  </si>
  <si>
    <t>联络人:</t>
  </si>
  <si>
    <t>王凤雨</t>
  </si>
  <si>
    <t>手机:</t>
  </si>
  <si>
    <t>15210370021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</si>
  <si>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</si>
  <si>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</si>
  <si>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</si>
  <si>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</si>
  <si>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</si>
  <si>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</si>
  <si>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</si>
  <si>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</si>
  <si>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</si>
  <si>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</si>
  <si>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</si>
  <si>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family val="2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charset val="134"/>
      </rPr>
      <t>酒店</t>
    </r>
  </si>
  <si>
    <t>按照实际发生结算</t>
  </si>
  <si>
    <t>酒店费用总计</t>
  </si>
  <si>
    <r>
      <rPr>
        <b/>
        <sz val="9"/>
        <rFont val="Arial"/>
        <family val="2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</si>
  <si>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</si>
  <si>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陪同人员</t>
  </si>
  <si>
    <t>小车合计</t>
  </si>
  <si>
    <t>费用合计</t>
  </si>
  <si>
    <r>
      <rPr>
        <b/>
        <sz val="9"/>
        <rFont val="Arial"/>
        <family val="2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</si>
  <si>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</si>
  <si>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</si>
  <si>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</si>
  <si>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</si>
  <si>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</si>
  <si>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</si>
  <si>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</si>
  <si>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</si>
  <si>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</si>
  <si>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</si>
  <si>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</si>
  <si>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</si>
  <si>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</si>
  <si>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</si>
  <si>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</si>
  <si>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</si>
  <si>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</si>
  <si>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</si>
  <si>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</si>
  <si>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</si>
  <si>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</si>
  <si>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</si>
  <si>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</si>
  <si>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</si>
  <si>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</si>
  <si>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</si>
  <si>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</si>
  <si>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</si>
  <si>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</si>
  <si>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</si>
  <si>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</si>
  <si>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</si>
  <si>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</si>
  <si>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</si>
  <si>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</si>
  <si>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</si>
  <si>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外采-酒水</t>
  </si>
  <si>
    <t>垫付餐费</t>
  </si>
  <si>
    <t>信息对接费</t>
  </si>
  <si>
    <t>50人以下（20元每人按实际人数结算，保底500元结算）</t>
  </si>
  <si>
    <t>其余部分合计</t>
  </si>
  <si>
    <r>
      <rPr>
        <b/>
        <sz val="9"/>
        <rFont val="Arial"/>
        <family val="2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</si>
  <si>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</si>
  <si>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</si>
  <si>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family val="2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</si>
  <si>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</si>
  <si>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family val="2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</si>
  <si>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family val="2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</si>
  <si>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</si>
  <si>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桌餐</t>
  </si>
  <si>
    <t>活动时间：4.12-4.14</t>
    <phoneticPr fontId="8" type="noConversion"/>
  </si>
  <si>
    <t>项目名称：PUR2404013再明李鑫4.13桂林会议</t>
    <phoneticPr fontId="8" type="noConversion"/>
  </si>
  <si>
    <t>住宿单间（含早：高级大床房 ）</t>
    <phoneticPr fontId="8" type="noConversion"/>
  </si>
  <si>
    <t>桂林全季酒店</t>
    <phoneticPr fontId="8" type="noConversion"/>
  </si>
  <si>
    <t>4.12-4.13</t>
    <phoneticPr fontId="8" type="noConversion"/>
  </si>
  <si>
    <t>4.13 午餐</t>
    <phoneticPr fontId="8" type="noConversion"/>
  </si>
  <si>
    <t>4.14 午餐</t>
    <phoneticPr fontId="8" type="noConversion"/>
  </si>
  <si>
    <t>4.13 晚餐</t>
    <phoneticPr fontId="8" type="noConversion"/>
  </si>
  <si>
    <t>郑州-桂林 机票  4.12   GT1020   2000 2210</t>
    <phoneticPr fontId="8" type="noConversion"/>
  </si>
  <si>
    <t>桂林-郑州 机票  4.14   CZ8682   1600 1805</t>
    <phoneticPr fontId="8" type="noConversion"/>
  </si>
  <si>
    <t>拟参加人数：14</t>
    <phoneticPr fontId="8" type="noConversion"/>
  </si>
  <si>
    <t>高铁票（郑州附近前往郑州高铁预估费）</t>
    <phoneticPr fontId="8" type="noConversion"/>
  </si>
  <si>
    <t>活动全程用车
桂林-阳朔往返  4座小车（单程90公里）
阳朔用车</t>
    <phoneticPr fontId="8" type="noConversion"/>
  </si>
  <si>
    <t>活动地点：桂林</t>
    <phoneticPr fontId="8" type="noConversion"/>
  </si>
  <si>
    <t>阳朔蔚景温德姆酒店</t>
    <phoneticPr fontId="8" type="noConversion"/>
  </si>
  <si>
    <t>4.13-4.14</t>
    <phoneticPr fontId="8" type="noConversion"/>
  </si>
  <si>
    <t>孙颖川返程（CA2670-CA2639）</t>
    <phoneticPr fontId="8" type="noConversion"/>
  </si>
  <si>
    <t>孙颖川返程退票费</t>
    <phoneticPr fontId="8" type="noConversion"/>
  </si>
  <si>
    <t>陈东玉高铁</t>
    <phoneticPr fontId="8" type="noConversion"/>
  </si>
  <si>
    <t>实际参加人数：13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</si>
</sst>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_ "/>
    <numFmt numFmtId="178" formatCode="0.00;[Red]0.00"/>
  </numFmts>
  <fonts count="19">
    <font>
      <sz val="12"/>
      <name val="宋体"/>
      <charset val="134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SimSun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19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177" fontId="3" fillId="7" borderId="31" xfId="0" applyNumberFormat="1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10" fillId="5" borderId="15" xfId="0" applyFont="1" applyFill="1" applyBorder="1" applyAlignment="1">
      <alignment vertical="center" wrapText="1"/>
    </xf>
    <xf numFmtId="0" fontId="10" fillId="5" borderId="37" xfId="0" applyFont="1" applyFill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36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2" fillId="2" borderId="42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vertical="center"/>
    </xf>
    <xf numFmtId="177" fontId="2" fillId="2" borderId="0" xfId="0" applyNumberFormat="1" applyFont="1" applyFill="1" applyAlignment="1">
      <alignment vertical="center"/>
    </xf>
    <xf numFmtId="0" fontId="17" fillId="2" borderId="8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vertical="center" wrapText="1"/>
    </xf>
    <xf numFmtId="0" fontId="15" fillId="2" borderId="0" xfId="0" applyFont="1" applyFill="1" applyAlignment="1">
      <alignment vertical="top"/>
    </xf>
    <xf numFmtId="0" fontId="16" fillId="0" borderId="36" xfId="0" applyFont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 wrapText="1"/>
    </xf>
    <xf numFmtId="10" fontId="3" fillId="2" borderId="27" xfId="0" applyNumberFormat="1" applyFont="1" applyFill="1" applyBorder="1" applyAlignment="1">
      <alignment horizontal="center" vertical="center"/>
    </xf>
    <xf numFmtId="10" fontId="3" fillId="2" borderId="28" xfId="0" applyNumberFormat="1" applyFont="1" applyFill="1" applyBorder="1" applyAlignment="1">
      <alignment horizontal="center" vertical="center"/>
    </xf>
    <xf numFmtId="10" fontId="3" fillId="2" borderId="29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right" vertical="center" wrapText="1"/>
    </xf>
    <xf numFmtId="0" fontId="3" fillId="4" borderId="15" xfId="0" applyFont="1" applyFill="1" applyBorder="1" applyAlignment="1">
      <alignment horizontal="right" vertical="center" wrapText="1"/>
    </xf>
    <xf numFmtId="0" fontId="11" fillId="4" borderId="14" xfId="0" applyFont="1" applyFill="1" applyBorder="1" applyAlignment="1">
      <alignment horizontal="right" vertical="center" wrapText="1"/>
    </xf>
    <xf numFmtId="0" fontId="11" fillId="4" borderId="15" xfId="0" applyFont="1" applyFill="1" applyBorder="1" applyAlignment="1">
      <alignment horizontal="right" vertical="center" wrapText="1"/>
    </xf>
    <xf numFmtId="0" fontId="8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/>
    </xf>
    <xf numFmtId="9" fontId="3" fillId="2" borderId="27" xfId="0" applyNumberFormat="1" applyFont="1" applyFill="1" applyBorder="1" applyAlignment="1">
      <alignment horizontal="center" vertical="center"/>
    </xf>
    <xf numFmtId="9" fontId="3" fillId="2" borderId="28" xfId="0" applyNumberFormat="1" applyFont="1" applyFill="1" applyBorder="1" applyAlignment="1">
      <alignment horizontal="center" vertical="center"/>
    </xf>
    <xf numFmtId="9" fontId="3" fillId="2" borderId="29" xfId="0" applyNumberFormat="1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right" vertical="center" wrapText="1"/>
    </xf>
    <xf numFmtId="0" fontId="9" fillId="5" borderId="15" xfId="0" applyFont="1" applyFill="1" applyBorder="1" applyAlignment="1">
      <alignment horizontal="right" vertical="center" wrapText="1"/>
    </xf>
    <xf numFmtId="0" fontId="9" fillId="5" borderId="16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3" fillId="6" borderId="35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35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7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61"/>
  <sheetViews>
    <sheetView tabSelected="1" topLeftCell="A10" zoomScale="85" zoomScaleNormal="85" zoomScaleSheetLayoutView="100" workbookViewId="0">
      <selection activeCell="H28" sqref="H28"/>
    </sheetView>
  </sheetViews>
  <sheetFormatPr defaultColWidth="9" defaultRowHeight="13.2"/>
  <cols>
    <col min="1" max="1" width="13" style="1" customWidth="1"/>
    <col min="2" max="2" width="20.5" style="1" customWidth="1"/>
    <col min="3" max="3" width="13.296875" style="5" customWidth="1"/>
    <col min="4" max="4" width="6.5" style="6" customWidth="1"/>
    <col min="5" max="5" width="9" style="6" customWidth="1"/>
    <col min="6" max="6" width="6" style="6" customWidth="1"/>
    <col min="7" max="7" width="8.69921875" style="6" customWidth="1"/>
    <col min="8" max="8" width="8" style="6" customWidth="1"/>
    <col min="9" max="9" width="4.5" style="1" customWidth="1"/>
    <col min="10" max="11" width="5.19921875" style="1" customWidth="1"/>
    <col min="12" max="12" width="7.5" style="1" customWidth="1"/>
    <col min="13" max="13" width="27.796875" style="5" customWidth="1"/>
    <col min="14" max="16384" width="9" style="1"/>
  </cols>
  <sheetData>
    <row r="1" spans="1:13">
      <c r="A1" s="7"/>
      <c r="B1" s="7"/>
      <c r="C1" s="8"/>
      <c r="D1" s="9"/>
      <c r="E1" s="1"/>
      <c r="F1" s="1"/>
      <c r="G1" s="1"/>
    </row>
    <row r="2" spans="1:13">
      <c r="A2" s="7"/>
      <c r="B2" s="7"/>
      <c r="C2" s="8"/>
      <c r="D2" s="9"/>
      <c r="E2" s="1"/>
      <c r="F2" s="1"/>
      <c r="G2" s="1"/>
    </row>
    <row r="3" spans="1:13" ht="51" customHeight="1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2"/>
    </row>
    <row r="4" spans="1:13" s="2" customFormat="1" ht="17.25" customHeight="1">
      <c r="A4" s="64" t="s">
        <v>78</v>
      </c>
      <c r="B4" s="10"/>
      <c r="C4" s="11"/>
      <c r="H4" s="10" t="s">
        <v>1</v>
      </c>
      <c r="I4" s="2" t="s">
        <v>2</v>
      </c>
      <c r="K4" s="10"/>
      <c r="M4" s="15"/>
    </row>
    <row r="5" spans="1:13" s="2" customFormat="1" ht="17.25" customHeight="1">
      <c r="A5" s="113" t="s">
        <v>77</v>
      </c>
      <c r="B5" s="114"/>
      <c r="C5" s="12"/>
      <c r="H5" s="10" t="s">
        <v>3</v>
      </c>
      <c r="I5" s="2" t="s">
        <v>4</v>
      </c>
      <c r="K5" s="10"/>
      <c r="M5" s="15"/>
    </row>
    <row r="6" spans="1:13" s="2" customFormat="1" ht="17.25" customHeight="1">
      <c r="A6" s="113" t="s">
        <v>90</v>
      </c>
      <c r="B6" s="114"/>
      <c r="C6" s="13"/>
      <c r="H6" s="10" t="s">
        <v>5</v>
      </c>
      <c r="I6" s="2" t="s">
        <v>6</v>
      </c>
      <c r="K6" s="10"/>
      <c r="M6" s="15"/>
    </row>
    <row r="7" spans="1:13" s="2" customFormat="1" ht="17.25" customHeight="1">
      <c r="A7" s="113" t="s">
        <v>96</v>
      </c>
      <c r="B7" s="114"/>
      <c r="C7" s="13"/>
      <c r="H7" s="14" t="s">
        <v>7</v>
      </c>
      <c r="I7" s="2" t="s">
        <v>8</v>
      </c>
      <c r="K7" s="10"/>
      <c r="M7" s="15"/>
    </row>
    <row r="8" spans="1:13" s="2" customFormat="1" ht="11.4">
      <c r="C8" s="15"/>
      <c r="D8" s="16"/>
      <c r="E8" s="16"/>
      <c r="F8" s="16"/>
      <c r="G8" s="16"/>
      <c r="H8" s="16"/>
      <c r="M8" s="15"/>
    </row>
    <row r="9" spans="1:13" s="3" customFormat="1" ht="27.75" customHeight="1">
      <c r="A9" s="115" t="s">
        <v>9</v>
      </c>
      <c r="B9" s="116"/>
      <c r="C9" s="17" t="s">
        <v>10</v>
      </c>
      <c r="D9" s="17" t="s">
        <v>11</v>
      </c>
      <c r="E9" s="17" t="s">
        <v>12</v>
      </c>
      <c r="F9" s="17" t="s">
        <v>13</v>
      </c>
      <c r="G9" s="18" t="s">
        <v>14</v>
      </c>
      <c r="H9" s="17" t="s">
        <v>15</v>
      </c>
      <c r="I9" s="17" t="s">
        <v>11</v>
      </c>
      <c r="J9" s="17" t="s">
        <v>12</v>
      </c>
      <c r="K9" s="17" t="s">
        <v>13</v>
      </c>
      <c r="L9" s="17" t="s">
        <v>16</v>
      </c>
      <c r="M9" s="44" t="s">
        <v>17</v>
      </c>
    </row>
    <row r="10" spans="1:13" s="3" customFormat="1" ht="21" customHeight="1">
      <c r="A10" s="99" t="s">
        <v>18</v>
      </c>
      <c r="B10" s="100"/>
      <c r="C10" s="100"/>
      <c r="D10" s="100"/>
      <c r="E10" s="100"/>
      <c r="F10" s="100"/>
      <c r="G10" s="101"/>
      <c r="H10" s="99"/>
      <c r="I10" s="100"/>
      <c r="J10" s="100"/>
      <c r="K10" s="100"/>
      <c r="L10" s="100"/>
      <c r="M10" s="102"/>
    </row>
    <row r="11" spans="1:13" s="2" customFormat="1" ht="21" customHeight="1">
      <c r="A11" s="61" t="s">
        <v>80</v>
      </c>
      <c r="B11" s="57" t="s">
        <v>79</v>
      </c>
      <c r="C11" s="58" t="s">
        <v>81</v>
      </c>
      <c r="D11" s="20">
        <v>327</v>
      </c>
      <c r="E11" s="20">
        <v>4</v>
      </c>
      <c r="F11" s="20">
        <v>1</v>
      </c>
      <c r="G11" s="21">
        <f>D11*E11*F11</f>
        <v>1308</v>
      </c>
      <c r="H11" s="20">
        <f t="shared" ref="H11:H14" si="0">I11*J11*K11</f>
        <v>1080</v>
      </c>
      <c r="I11" s="20">
        <v>270</v>
      </c>
      <c r="J11" s="20">
        <v>4</v>
      </c>
      <c r="K11" s="20">
        <v>1</v>
      </c>
      <c r="L11" s="45">
        <f t="shared" ref="L11:L15" si="1">G11-H11</f>
        <v>228</v>
      </c>
      <c r="M11" s="46"/>
    </row>
    <row r="12" spans="1:13" s="2" customFormat="1" ht="21" customHeight="1">
      <c r="A12" s="62" t="s">
        <v>91</v>
      </c>
      <c r="B12" s="57" t="s">
        <v>79</v>
      </c>
      <c r="C12" s="58" t="s">
        <v>92</v>
      </c>
      <c r="D12" s="20">
        <v>360</v>
      </c>
      <c r="E12" s="20">
        <v>4</v>
      </c>
      <c r="F12" s="20">
        <v>1</v>
      </c>
      <c r="G12" s="21">
        <f>D12*E12*F12</f>
        <v>1440</v>
      </c>
      <c r="H12" s="20">
        <f t="shared" si="0"/>
        <v>1440</v>
      </c>
      <c r="I12" s="20">
        <v>360</v>
      </c>
      <c r="J12" s="20">
        <v>4</v>
      </c>
      <c r="K12" s="20">
        <v>1</v>
      </c>
      <c r="L12" s="45">
        <f t="shared" si="1"/>
        <v>0</v>
      </c>
      <c r="M12" s="46"/>
    </row>
    <row r="13" spans="1:13" s="2" customFormat="1" ht="21" customHeight="1">
      <c r="A13" s="62"/>
      <c r="B13" s="19" t="s">
        <v>76</v>
      </c>
      <c r="C13" s="58" t="s">
        <v>82</v>
      </c>
      <c r="D13" s="20">
        <v>200</v>
      </c>
      <c r="E13" s="20">
        <v>14</v>
      </c>
      <c r="F13" s="20">
        <v>1</v>
      </c>
      <c r="G13" s="21">
        <f t="shared" ref="G13" si="2">D13*E13*F13</f>
        <v>2800</v>
      </c>
      <c r="H13" s="20">
        <f>I13*J13*K13</f>
        <v>2661.9999991</v>
      </c>
      <c r="I13" s="20">
        <v>204.76923070000001</v>
      </c>
      <c r="J13" s="20">
        <v>13</v>
      </c>
      <c r="K13" s="20">
        <v>1</v>
      </c>
      <c r="L13" s="45">
        <f t="shared" si="1"/>
        <v>138.00000090000003</v>
      </c>
      <c r="M13" s="46"/>
    </row>
    <row r="14" spans="1:13" s="2" customFormat="1" ht="21" customHeight="1">
      <c r="A14" s="62"/>
      <c r="B14" s="19" t="s">
        <v>76</v>
      </c>
      <c r="C14" s="58" t="s">
        <v>84</v>
      </c>
      <c r="D14" s="20">
        <v>200</v>
      </c>
      <c r="E14" s="20">
        <v>14</v>
      </c>
      <c r="F14" s="20">
        <v>1</v>
      </c>
      <c r="G14" s="21">
        <f>D14*E14*F14</f>
        <v>2800</v>
      </c>
      <c r="H14" s="20">
        <f t="shared" si="0"/>
        <v>2664.3999997999999</v>
      </c>
      <c r="I14" s="20">
        <v>242.2181818</v>
      </c>
      <c r="J14" s="20">
        <v>11</v>
      </c>
      <c r="K14" s="20">
        <v>1</v>
      </c>
      <c r="L14" s="45">
        <f t="shared" si="1"/>
        <v>135.60000020000007</v>
      </c>
      <c r="M14" s="46"/>
    </row>
    <row r="15" spans="1:13" s="2" customFormat="1" ht="21" customHeight="1">
      <c r="A15" s="63"/>
      <c r="B15" s="19" t="s">
        <v>76</v>
      </c>
      <c r="C15" s="58" t="s">
        <v>83</v>
      </c>
      <c r="D15" s="20">
        <v>200</v>
      </c>
      <c r="E15" s="20">
        <v>14</v>
      </c>
      <c r="F15" s="20">
        <v>1</v>
      </c>
      <c r="G15" s="21">
        <f>D15*E15*F15</f>
        <v>2800</v>
      </c>
      <c r="H15" s="20">
        <f>I15*J15*K15</f>
        <v>2827</v>
      </c>
      <c r="I15" s="20">
        <v>257</v>
      </c>
      <c r="J15" s="20">
        <v>11</v>
      </c>
      <c r="K15" s="20">
        <v>1</v>
      </c>
      <c r="L15" s="45">
        <f t="shared" si="1"/>
        <v>-27</v>
      </c>
      <c r="M15" s="46"/>
    </row>
    <row r="16" spans="1:13" s="2" customFormat="1" ht="21" customHeight="1">
      <c r="A16" s="110" t="s">
        <v>20</v>
      </c>
      <c r="B16" s="91"/>
      <c r="C16" s="91"/>
      <c r="D16" s="91"/>
      <c r="E16" s="91"/>
      <c r="F16" s="92"/>
      <c r="G16" s="22">
        <f>SUM(G11:G15)</f>
        <v>11148</v>
      </c>
      <c r="H16" s="35">
        <f>SUM(H11:H15)</f>
        <v>10673.3999989</v>
      </c>
      <c r="I16" s="47"/>
      <c r="J16" s="47"/>
      <c r="K16" s="47"/>
      <c r="L16" s="47"/>
      <c r="M16" s="48"/>
    </row>
    <row r="17" spans="1:14" s="3" customFormat="1" ht="18" customHeight="1">
      <c r="A17" s="99" t="s">
        <v>21</v>
      </c>
      <c r="B17" s="100"/>
      <c r="C17" s="100"/>
      <c r="D17" s="100"/>
      <c r="E17" s="100"/>
      <c r="F17" s="100"/>
      <c r="G17" s="101"/>
      <c r="H17" s="99"/>
      <c r="I17" s="100"/>
      <c r="J17" s="100"/>
      <c r="K17" s="100"/>
      <c r="L17" s="100"/>
      <c r="M17" s="102"/>
    </row>
    <row r="18" spans="1:14" s="2" customFormat="1" ht="18" customHeight="1">
      <c r="A18" s="66" t="s">
        <v>22</v>
      </c>
      <c r="B18" s="57" t="s">
        <v>85</v>
      </c>
      <c r="C18" s="19" t="s">
        <v>19</v>
      </c>
      <c r="D18" s="23">
        <v>770</v>
      </c>
      <c r="E18" s="23">
        <v>4</v>
      </c>
      <c r="F18" s="23">
        <v>1</v>
      </c>
      <c r="G18" s="24">
        <f t="shared" ref="G18:G23" si="3">F18*E18*D18</f>
        <v>3080</v>
      </c>
      <c r="H18" s="20">
        <f t="shared" ref="H18:H26" si="4">I18*J18*K18</f>
        <v>3080</v>
      </c>
      <c r="I18" s="23">
        <v>770</v>
      </c>
      <c r="J18" s="23">
        <v>4</v>
      </c>
      <c r="K18" s="23">
        <v>1</v>
      </c>
      <c r="L18" s="20">
        <f t="shared" ref="L18:L26" si="5">H18-G18</f>
        <v>0</v>
      </c>
      <c r="M18" s="49"/>
    </row>
    <row r="19" spans="1:14" s="2" customFormat="1" ht="18" customHeight="1">
      <c r="A19" s="67"/>
      <c r="B19" s="57" t="s">
        <v>86</v>
      </c>
      <c r="C19" s="19" t="s">
        <v>19</v>
      </c>
      <c r="D19" s="23">
        <v>1050</v>
      </c>
      <c r="E19" s="23">
        <v>4</v>
      </c>
      <c r="F19" s="23">
        <v>1</v>
      </c>
      <c r="G19" s="24">
        <f t="shared" si="3"/>
        <v>4200</v>
      </c>
      <c r="H19" s="20">
        <f t="shared" si="4"/>
        <v>3120</v>
      </c>
      <c r="I19" s="20">
        <v>1040</v>
      </c>
      <c r="J19" s="20">
        <v>3</v>
      </c>
      <c r="K19" s="20">
        <v>1</v>
      </c>
      <c r="L19" s="20">
        <f t="shared" si="5"/>
        <v>-1080</v>
      </c>
      <c r="M19" s="49"/>
    </row>
    <row r="20" spans="1:14" s="2" customFormat="1" ht="18" customHeight="1">
      <c r="A20" s="67"/>
      <c r="B20" s="57"/>
      <c r="C20" s="19"/>
      <c r="D20" s="23"/>
      <c r="E20" s="23"/>
      <c r="F20" s="23"/>
      <c r="G20" s="24"/>
      <c r="H20" s="20">
        <f t="shared" si="4"/>
        <v>990</v>
      </c>
      <c r="I20" s="23">
        <v>990</v>
      </c>
      <c r="J20" s="20">
        <v>1</v>
      </c>
      <c r="K20" s="20">
        <v>1</v>
      </c>
      <c r="L20" s="20">
        <f t="shared" si="5"/>
        <v>990</v>
      </c>
      <c r="M20" s="65" t="s">
        <v>93</v>
      </c>
    </row>
    <row r="21" spans="1:14" s="2" customFormat="1" ht="18" customHeight="1">
      <c r="A21" s="67"/>
      <c r="B21" s="57"/>
      <c r="C21" s="19"/>
      <c r="D21" s="23"/>
      <c r="E21" s="23"/>
      <c r="F21" s="23"/>
      <c r="G21" s="24"/>
      <c r="H21" s="20">
        <f t="shared" si="4"/>
        <v>184</v>
      </c>
      <c r="I21" s="23">
        <v>184</v>
      </c>
      <c r="J21" s="20">
        <v>1</v>
      </c>
      <c r="K21" s="20">
        <v>1</v>
      </c>
      <c r="L21" s="20">
        <f t="shared" ref="L21" si="6">H21-G21</f>
        <v>184</v>
      </c>
      <c r="M21" s="65" t="s">
        <v>94</v>
      </c>
    </row>
    <row r="22" spans="1:14" s="2" customFormat="1" ht="18" customHeight="1">
      <c r="A22" s="67"/>
      <c r="B22" s="57" t="s">
        <v>89</v>
      </c>
      <c r="C22" s="19" t="s">
        <v>19</v>
      </c>
      <c r="D22" s="20">
        <v>1200</v>
      </c>
      <c r="E22" s="20">
        <v>8</v>
      </c>
      <c r="F22" s="20">
        <v>1</v>
      </c>
      <c r="G22" s="25">
        <f t="shared" si="3"/>
        <v>9600</v>
      </c>
      <c r="H22" s="20">
        <f t="shared" si="4"/>
        <v>9600</v>
      </c>
      <c r="I22" s="50">
        <v>1200</v>
      </c>
      <c r="J22" s="20">
        <v>8</v>
      </c>
      <c r="K22" s="20">
        <v>1</v>
      </c>
      <c r="L22" s="20">
        <f t="shared" si="5"/>
        <v>0</v>
      </c>
      <c r="M22" s="49"/>
    </row>
    <row r="23" spans="1:14" s="2" customFormat="1" ht="18" customHeight="1">
      <c r="A23" s="67"/>
      <c r="B23" s="57" t="s">
        <v>88</v>
      </c>
      <c r="C23" s="19" t="s">
        <v>19</v>
      </c>
      <c r="D23" s="23">
        <v>800</v>
      </c>
      <c r="E23" s="20">
        <v>1</v>
      </c>
      <c r="F23" s="20">
        <v>1</v>
      </c>
      <c r="G23" s="25">
        <f t="shared" si="3"/>
        <v>800</v>
      </c>
      <c r="H23" s="20">
        <f t="shared" si="4"/>
        <v>182</v>
      </c>
      <c r="I23" s="51">
        <v>91</v>
      </c>
      <c r="J23" s="20">
        <v>2</v>
      </c>
      <c r="K23" s="20">
        <v>1</v>
      </c>
      <c r="L23" s="20">
        <f t="shared" si="5"/>
        <v>-618</v>
      </c>
      <c r="M23" s="65" t="s">
        <v>95</v>
      </c>
    </row>
    <row r="24" spans="1:14" s="2" customFormat="1" ht="18" hidden="1" customHeight="1">
      <c r="A24" s="66" t="s">
        <v>23</v>
      </c>
      <c r="B24" s="26"/>
      <c r="C24" s="19" t="s">
        <v>19</v>
      </c>
      <c r="D24" s="20"/>
      <c r="E24" s="20"/>
      <c r="F24" s="20"/>
      <c r="G24" s="25">
        <f t="shared" ref="G24:G26" si="7">F24*E24*D24</f>
        <v>0</v>
      </c>
      <c r="H24" s="20">
        <f t="shared" si="4"/>
        <v>0</v>
      </c>
      <c r="I24" s="20"/>
      <c r="J24" s="20">
        <v>1</v>
      </c>
      <c r="K24" s="20">
        <v>2</v>
      </c>
      <c r="L24" s="20">
        <f t="shared" si="5"/>
        <v>0</v>
      </c>
      <c r="M24" s="46"/>
    </row>
    <row r="25" spans="1:14" s="2" customFormat="1" ht="18" hidden="1" customHeight="1">
      <c r="A25" s="67"/>
      <c r="B25" s="26"/>
      <c r="C25" s="19" t="s">
        <v>19</v>
      </c>
      <c r="D25" s="20"/>
      <c r="E25" s="20"/>
      <c r="F25" s="20"/>
      <c r="G25" s="25">
        <f t="shared" si="7"/>
        <v>0</v>
      </c>
      <c r="H25" s="20">
        <f t="shared" si="4"/>
        <v>0</v>
      </c>
      <c r="I25" s="20"/>
      <c r="J25" s="20">
        <v>1</v>
      </c>
      <c r="K25" s="20">
        <v>2</v>
      </c>
      <c r="L25" s="20">
        <f t="shared" si="5"/>
        <v>0</v>
      </c>
      <c r="M25" s="46"/>
    </row>
    <row r="26" spans="1:14" s="2" customFormat="1" ht="18" hidden="1" customHeight="1">
      <c r="A26" s="67"/>
      <c r="B26" s="26"/>
      <c r="C26" s="19" t="s">
        <v>19</v>
      </c>
      <c r="D26" s="20"/>
      <c r="E26" s="20"/>
      <c r="F26" s="20"/>
      <c r="G26" s="25">
        <f t="shared" si="7"/>
        <v>0</v>
      </c>
      <c r="H26" s="20">
        <f t="shared" si="4"/>
        <v>0</v>
      </c>
      <c r="I26" s="20"/>
      <c r="J26" s="20">
        <v>1</v>
      </c>
      <c r="K26" s="20">
        <v>3</v>
      </c>
      <c r="L26" s="20">
        <f t="shared" si="5"/>
        <v>0</v>
      </c>
      <c r="M26" s="49"/>
    </row>
    <row r="27" spans="1:14" s="2" customFormat="1" ht="17.25" customHeight="1">
      <c r="A27" s="103" t="s">
        <v>24</v>
      </c>
      <c r="B27" s="104"/>
      <c r="C27" s="104"/>
      <c r="D27" s="104"/>
      <c r="E27" s="104"/>
      <c r="F27" s="104"/>
      <c r="G27" s="27">
        <f>SUM(G18:G23)</f>
        <v>17680</v>
      </c>
      <c r="H27" s="36">
        <f>SUM(H18:H26)</f>
        <v>17156</v>
      </c>
      <c r="I27" s="105"/>
      <c r="J27" s="106"/>
      <c r="K27" s="106"/>
      <c r="L27" s="106"/>
      <c r="M27" s="107"/>
    </row>
    <row r="28" spans="1:14" s="2" customFormat="1" ht="17.25" customHeight="1">
      <c r="A28" s="74" t="s">
        <v>25</v>
      </c>
      <c r="B28" s="75"/>
      <c r="C28" s="75"/>
      <c r="D28" s="75"/>
      <c r="E28" s="75"/>
      <c r="F28" s="75"/>
      <c r="G28" s="28">
        <f>SUM(G18:G26)</f>
        <v>17680</v>
      </c>
      <c r="H28" s="37">
        <f>SUM(H18:H26)</f>
        <v>17156</v>
      </c>
      <c r="I28" s="108"/>
      <c r="J28" s="97"/>
      <c r="K28" s="97"/>
      <c r="L28" s="97"/>
      <c r="M28" s="109"/>
      <c r="N28" s="29"/>
    </row>
    <row r="29" spans="1:14" s="3" customFormat="1" ht="17.25" hidden="1" customHeight="1">
      <c r="A29" s="99" t="s">
        <v>26</v>
      </c>
      <c r="B29" s="100"/>
      <c r="C29" s="100"/>
      <c r="D29" s="100"/>
      <c r="E29" s="100"/>
      <c r="F29" s="100"/>
      <c r="G29" s="100"/>
      <c r="H29" s="99"/>
      <c r="I29" s="100"/>
      <c r="J29" s="100"/>
      <c r="K29" s="100"/>
      <c r="L29" s="100"/>
      <c r="M29" s="102"/>
    </row>
    <row r="30" spans="1:14" s="2" customFormat="1" ht="17.25" hidden="1" customHeight="1">
      <c r="A30" s="30" t="s">
        <v>27</v>
      </c>
      <c r="B30" s="30" t="s">
        <v>28</v>
      </c>
      <c r="C30" s="30" t="s">
        <v>19</v>
      </c>
      <c r="D30" s="38">
        <v>15</v>
      </c>
      <c r="E30" s="20"/>
      <c r="F30" s="20"/>
      <c r="G30" s="25"/>
      <c r="H30" s="20">
        <f t="shared" ref="H30:H37" si="8">I30*J30*K30</f>
        <v>0</v>
      </c>
      <c r="I30" s="20"/>
      <c r="J30" s="20">
        <v>24</v>
      </c>
      <c r="K30" s="20">
        <v>1</v>
      </c>
      <c r="L30" s="20">
        <f>H30-G30</f>
        <v>0</v>
      </c>
      <c r="M30" s="52"/>
    </row>
    <row r="31" spans="1:14" s="2" customFormat="1" ht="15.75" hidden="1" customHeight="1">
      <c r="A31" s="68" t="s">
        <v>29</v>
      </c>
      <c r="B31" s="30" t="s">
        <v>30</v>
      </c>
      <c r="C31" s="30" t="s">
        <v>19</v>
      </c>
      <c r="D31" s="38">
        <v>60</v>
      </c>
      <c r="E31" s="20"/>
      <c r="F31" s="20"/>
      <c r="G31" s="25"/>
      <c r="H31" s="20">
        <f t="shared" si="8"/>
        <v>0</v>
      </c>
      <c r="I31" s="20"/>
      <c r="J31" s="20">
        <v>0</v>
      </c>
      <c r="K31" s="20">
        <v>1</v>
      </c>
      <c r="L31" s="20">
        <f t="shared" ref="L31:L37" si="9">H31-G31</f>
        <v>0</v>
      </c>
      <c r="M31" s="52"/>
    </row>
    <row r="32" spans="1:14" s="4" customFormat="1" ht="17.25" hidden="1" customHeight="1">
      <c r="A32" s="69"/>
      <c r="B32" s="30" t="s">
        <v>31</v>
      </c>
      <c r="C32" s="30" t="s">
        <v>19</v>
      </c>
      <c r="D32" s="38">
        <v>80</v>
      </c>
      <c r="E32" s="20"/>
      <c r="F32" s="20"/>
      <c r="G32" s="25"/>
      <c r="H32" s="20">
        <f t="shared" si="8"/>
        <v>0</v>
      </c>
      <c r="I32" s="20"/>
      <c r="J32" s="20">
        <v>1</v>
      </c>
      <c r="K32" s="20">
        <v>1</v>
      </c>
      <c r="L32" s="20">
        <f t="shared" si="9"/>
        <v>0</v>
      </c>
      <c r="M32" s="52"/>
    </row>
    <row r="33" spans="1:13" s="4" customFormat="1" ht="17.25" hidden="1" customHeight="1">
      <c r="A33" s="68" t="s">
        <v>32</v>
      </c>
      <c r="B33" s="30" t="s">
        <v>33</v>
      </c>
      <c r="C33" s="30" t="s">
        <v>19</v>
      </c>
      <c r="D33" s="39">
        <v>20</v>
      </c>
      <c r="E33" s="20"/>
      <c r="F33" s="20"/>
      <c r="G33" s="25"/>
      <c r="H33" s="20">
        <f t="shared" si="8"/>
        <v>0</v>
      </c>
      <c r="I33" s="20"/>
      <c r="J33" s="20">
        <v>60</v>
      </c>
      <c r="K33" s="20">
        <v>1</v>
      </c>
      <c r="L33" s="20">
        <f t="shared" si="9"/>
        <v>0</v>
      </c>
      <c r="M33" s="52"/>
    </row>
    <row r="34" spans="1:13" s="4" customFormat="1" ht="17.25" hidden="1" customHeight="1">
      <c r="A34" s="69"/>
      <c r="B34" s="30" t="s">
        <v>34</v>
      </c>
      <c r="C34" s="30" t="s">
        <v>19</v>
      </c>
      <c r="D34" s="39">
        <v>40</v>
      </c>
      <c r="E34" s="20"/>
      <c r="F34" s="20"/>
      <c r="G34" s="25"/>
      <c r="H34" s="20">
        <f t="shared" si="8"/>
        <v>0</v>
      </c>
      <c r="I34" s="20"/>
      <c r="J34" s="20">
        <v>12</v>
      </c>
      <c r="K34" s="20">
        <v>1</v>
      </c>
      <c r="L34" s="20">
        <f t="shared" si="9"/>
        <v>0</v>
      </c>
      <c r="M34" s="52"/>
    </row>
    <row r="35" spans="1:13" s="2" customFormat="1" ht="17.25" hidden="1" customHeight="1">
      <c r="A35" s="30" t="s">
        <v>35</v>
      </c>
      <c r="B35" s="30" t="s">
        <v>36</v>
      </c>
      <c r="C35" s="30" t="s">
        <v>19</v>
      </c>
      <c r="D35" s="39">
        <v>200</v>
      </c>
      <c r="E35" s="20"/>
      <c r="F35" s="20"/>
      <c r="G35" s="25"/>
      <c r="H35" s="20">
        <f t="shared" si="8"/>
        <v>0</v>
      </c>
      <c r="I35" s="20"/>
      <c r="J35" s="20">
        <v>54</v>
      </c>
      <c r="K35" s="20">
        <v>1</v>
      </c>
      <c r="L35" s="20">
        <f t="shared" si="9"/>
        <v>0</v>
      </c>
      <c r="M35" s="53"/>
    </row>
    <row r="36" spans="1:13" s="2" customFormat="1" ht="17.25" hidden="1" customHeight="1">
      <c r="A36" s="30" t="s">
        <v>37</v>
      </c>
      <c r="B36" s="30" t="s">
        <v>38</v>
      </c>
      <c r="C36" s="30" t="s">
        <v>19</v>
      </c>
      <c r="D36" s="39">
        <v>200</v>
      </c>
      <c r="E36" s="20"/>
      <c r="F36" s="20"/>
      <c r="G36" s="25"/>
      <c r="H36" s="20">
        <f t="shared" si="8"/>
        <v>0</v>
      </c>
      <c r="I36" s="20"/>
      <c r="J36" s="20">
        <v>360</v>
      </c>
      <c r="K36" s="20">
        <v>1</v>
      </c>
      <c r="L36" s="20">
        <f t="shared" si="9"/>
        <v>0</v>
      </c>
      <c r="M36" s="49"/>
    </row>
    <row r="37" spans="1:13" s="4" customFormat="1" ht="17.25" hidden="1" customHeight="1">
      <c r="A37" s="30" t="s">
        <v>39</v>
      </c>
      <c r="B37" s="30" t="s">
        <v>40</v>
      </c>
      <c r="C37" s="30" t="s">
        <v>19</v>
      </c>
      <c r="D37" s="39">
        <v>180</v>
      </c>
      <c r="E37" s="20"/>
      <c r="F37" s="20"/>
      <c r="G37" s="25"/>
      <c r="H37" s="20">
        <f t="shared" si="8"/>
        <v>0</v>
      </c>
      <c r="I37" s="20"/>
      <c r="J37" s="20">
        <v>3</v>
      </c>
      <c r="K37" s="20">
        <v>1</v>
      </c>
      <c r="L37" s="20">
        <f t="shared" si="9"/>
        <v>0</v>
      </c>
      <c r="M37" s="49"/>
    </row>
    <row r="38" spans="1:13" s="4" customFormat="1" ht="17.25" hidden="1" customHeight="1">
      <c r="A38" s="30" t="s">
        <v>41</v>
      </c>
      <c r="B38" s="30" t="s">
        <v>42</v>
      </c>
      <c r="C38" s="30" t="s">
        <v>19</v>
      </c>
      <c r="D38" s="39">
        <v>200</v>
      </c>
      <c r="E38" s="20"/>
      <c r="F38" s="20"/>
      <c r="G38" s="25"/>
      <c r="H38" s="20"/>
      <c r="I38" s="20"/>
      <c r="J38" s="20"/>
      <c r="K38" s="20"/>
      <c r="L38" s="20"/>
      <c r="M38" s="49"/>
    </row>
    <row r="39" spans="1:13" s="4" customFormat="1" ht="17.25" hidden="1" customHeight="1">
      <c r="A39" s="30" t="s">
        <v>43</v>
      </c>
      <c r="B39" s="30" t="s">
        <v>44</v>
      </c>
      <c r="C39" s="30" t="s">
        <v>19</v>
      </c>
      <c r="D39" s="38">
        <v>300</v>
      </c>
      <c r="E39" s="20"/>
      <c r="F39" s="20"/>
      <c r="G39" s="25"/>
      <c r="H39" s="20">
        <f>I39*J39*K39</f>
        <v>0</v>
      </c>
      <c r="I39" s="20"/>
      <c r="J39" s="20">
        <v>5</v>
      </c>
      <c r="K39" s="20">
        <v>1</v>
      </c>
      <c r="L39" s="20">
        <f>H39-G39</f>
        <v>0</v>
      </c>
      <c r="M39" s="49"/>
    </row>
    <row r="40" spans="1:13" s="4" customFormat="1" ht="17.25" hidden="1" customHeight="1">
      <c r="A40" s="30" t="s">
        <v>45</v>
      </c>
      <c r="B40" s="30" t="s">
        <v>46</v>
      </c>
      <c r="C40" s="30" t="s">
        <v>19</v>
      </c>
      <c r="D40" s="38">
        <v>200</v>
      </c>
      <c r="E40" s="20"/>
      <c r="F40" s="20"/>
      <c r="G40" s="25"/>
      <c r="H40" s="20">
        <f>I40*J40*K40</f>
        <v>0</v>
      </c>
      <c r="I40" s="20"/>
      <c r="J40" s="20">
        <v>2</v>
      </c>
      <c r="K40" s="20">
        <v>1</v>
      </c>
      <c r="L40" s="20">
        <f>H40-G40</f>
        <v>0</v>
      </c>
      <c r="M40" s="49"/>
    </row>
    <row r="41" spans="1:13" s="4" customFormat="1" ht="17.25" hidden="1" customHeight="1">
      <c r="A41" s="30" t="s">
        <v>47</v>
      </c>
      <c r="B41" s="30" t="s">
        <v>48</v>
      </c>
      <c r="C41" s="30"/>
      <c r="D41" s="38">
        <v>5</v>
      </c>
      <c r="E41" s="20"/>
      <c r="F41" s="20"/>
      <c r="G41" s="25"/>
      <c r="H41" s="20">
        <f>I41*J41*K41</f>
        <v>0</v>
      </c>
      <c r="I41" s="20"/>
      <c r="J41" s="20">
        <v>35</v>
      </c>
      <c r="K41" s="20">
        <v>1</v>
      </c>
      <c r="L41" s="20">
        <f>H41-G41</f>
        <v>0</v>
      </c>
      <c r="M41" s="49"/>
    </row>
    <row r="42" spans="1:13" s="2" customFormat="1" ht="17.25" hidden="1" customHeight="1">
      <c r="A42" s="30" t="s">
        <v>49</v>
      </c>
      <c r="B42" s="30" t="s">
        <v>50</v>
      </c>
      <c r="C42" s="30" t="s">
        <v>19</v>
      </c>
      <c r="D42" s="38">
        <v>0.8</v>
      </c>
      <c r="E42" s="20"/>
      <c r="F42" s="20"/>
      <c r="G42" s="25"/>
      <c r="H42" s="20">
        <f t="shared" ref="H42:H53" si="10">I42*J42*K42</f>
        <v>0</v>
      </c>
      <c r="I42" s="20"/>
      <c r="J42" s="20">
        <v>36</v>
      </c>
      <c r="K42" s="20">
        <v>2</v>
      </c>
      <c r="L42" s="20">
        <f>H42-G42</f>
        <v>0</v>
      </c>
      <c r="M42" s="49"/>
    </row>
    <row r="43" spans="1:13" s="2" customFormat="1" ht="17.25" hidden="1" customHeight="1">
      <c r="A43" s="30" t="s">
        <v>51</v>
      </c>
      <c r="B43" s="30" t="s">
        <v>50</v>
      </c>
      <c r="C43" s="30" t="s">
        <v>19</v>
      </c>
      <c r="D43" s="38">
        <v>1.2</v>
      </c>
      <c r="E43" s="20"/>
      <c r="F43" s="20"/>
      <c r="G43" s="25"/>
      <c r="H43" s="20">
        <f t="shared" si="10"/>
        <v>0</v>
      </c>
      <c r="I43" s="20"/>
      <c r="J43" s="20"/>
      <c r="K43" s="20"/>
      <c r="L43" s="20"/>
      <c r="M43" s="49"/>
    </row>
    <row r="44" spans="1:13" s="3" customFormat="1" ht="17.25" hidden="1" customHeight="1">
      <c r="A44" s="30" t="s">
        <v>52</v>
      </c>
      <c r="B44" s="30" t="s">
        <v>53</v>
      </c>
      <c r="C44" s="30" t="s">
        <v>19</v>
      </c>
      <c r="D44" s="40">
        <v>1500</v>
      </c>
      <c r="E44" s="20"/>
      <c r="F44" s="20"/>
      <c r="G44" s="25"/>
      <c r="H44" s="20">
        <f t="shared" si="10"/>
        <v>0</v>
      </c>
      <c r="I44" s="20"/>
      <c r="J44" s="20"/>
      <c r="K44" s="20"/>
      <c r="L44" s="20"/>
      <c r="M44" s="49"/>
    </row>
    <row r="45" spans="1:13" s="2" customFormat="1" ht="17.25" hidden="1" customHeight="1">
      <c r="A45" s="30" t="s">
        <v>54</v>
      </c>
      <c r="B45" s="30" t="s">
        <v>55</v>
      </c>
      <c r="C45" s="30" t="s">
        <v>19</v>
      </c>
      <c r="D45" s="38">
        <v>5</v>
      </c>
      <c r="E45" s="20"/>
      <c r="F45" s="20"/>
      <c r="G45" s="25"/>
      <c r="H45" s="20">
        <f t="shared" si="10"/>
        <v>0</v>
      </c>
      <c r="I45" s="20"/>
      <c r="J45" s="20">
        <v>39</v>
      </c>
      <c r="K45" s="20">
        <v>5</v>
      </c>
      <c r="L45" s="20">
        <f>H45-G45</f>
        <v>0</v>
      </c>
      <c r="M45" s="49"/>
    </row>
    <row r="46" spans="1:13" s="2" customFormat="1" ht="21" hidden="1" customHeight="1">
      <c r="A46" s="30" t="s">
        <v>56</v>
      </c>
      <c r="B46" s="30" t="s">
        <v>57</v>
      </c>
      <c r="C46" s="30" t="s">
        <v>19</v>
      </c>
      <c r="D46" s="38">
        <v>10</v>
      </c>
      <c r="E46" s="20"/>
      <c r="F46" s="20"/>
      <c r="G46" s="25"/>
      <c r="H46" s="20">
        <f t="shared" si="10"/>
        <v>0</v>
      </c>
      <c r="I46" s="20"/>
      <c r="J46" s="20">
        <v>40</v>
      </c>
      <c r="K46" s="20">
        <v>6</v>
      </c>
      <c r="L46" s="20">
        <f>H46-G46</f>
        <v>0</v>
      </c>
      <c r="M46" s="49"/>
    </row>
    <row r="47" spans="1:13" s="3" customFormat="1" ht="17.25" hidden="1" customHeight="1">
      <c r="A47" s="30" t="s">
        <v>58</v>
      </c>
      <c r="B47" s="30" t="s">
        <v>59</v>
      </c>
      <c r="C47" s="30" t="s">
        <v>19</v>
      </c>
      <c r="D47" s="39">
        <v>8</v>
      </c>
      <c r="E47" s="20"/>
      <c r="F47" s="20"/>
      <c r="G47" s="25"/>
      <c r="H47" s="20">
        <f t="shared" si="10"/>
        <v>0</v>
      </c>
      <c r="I47" s="20"/>
      <c r="J47" s="20"/>
      <c r="K47" s="20"/>
      <c r="L47" s="20"/>
      <c r="M47" s="49"/>
    </row>
    <row r="48" spans="1:13" s="2" customFormat="1" ht="17.25" hidden="1" customHeight="1">
      <c r="A48" s="30" t="s">
        <v>60</v>
      </c>
      <c r="B48" s="30" t="s">
        <v>59</v>
      </c>
      <c r="C48" s="30" t="s">
        <v>19</v>
      </c>
      <c r="D48" s="39">
        <v>8</v>
      </c>
      <c r="E48" s="20"/>
      <c r="F48" s="20"/>
      <c r="G48" s="25"/>
      <c r="H48" s="20">
        <f t="shared" si="10"/>
        <v>0</v>
      </c>
      <c r="I48" s="20"/>
      <c r="J48" s="20"/>
      <c r="K48" s="20"/>
      <c r="L48" s="20"/>
      <c r="M48" s="49"/>
    </row>
    <row r="49" spans="1:13" s="2" customFormat="1" ht="17.25" hidden="1" customHeight="1">
      <c r="A49" s="30" t="s">
        <v>61</v>
      </c>
      <c r="B49" s="30" t="s">
        <v>62</v>
      </c>
      <c r="C49" s="30" t="s">
        <v>19</v>
      </c>
      <c r="D49" s="40">
        <v>3500</v>
      </c>
      <c r="E49" s="20"/>
      <c r="F49" s="20"/>
      <c r="G49" s="25"/>
      <c r="H49" s="20">
        <f t="shared" si="10"/>
        <v>0</v>
      </c>
      <c r="I49" s="20"/>
      <c r="J49" s="20">
        <v>43</v>
      </c>
      <c r="K49" s="20">
        <v>9</v>
      </c>
      <c r="L49" s="20">
        <f>H49-G49</f>
        <v>0</v>
      </c>
      <c r="M49" s="49"/>
    </row>
    <row r="50" spans="1:13" s="2" customFormat="1" ht="17.25" hidden="1" customHeight="1">
      <c r="A50" s="30" t="s">
        <v>63</v>
      </c>
      <c r="B50" s="30"/>
      <c r="C50" s="30" t="s">
        <v>19</v>
      </c>
      <c r="D50" s="38"/>
      <c r="E50" s="20"/>
      <c r="F50" s="20"/>
      <c r="G50" s="25"/>
      <c r="H50" s="20">
        <f t="shared" si="10"/>
        <v>0</v>
      </c>
      <c r="I50" s="20"/>
      <c r="J50" s="20">
        <v>44</v>
      </c>
      <c r="K50" s="20">
        <v>10</v>
      </c>
      <c r="L50" s="20">
        <f>H50-G50</f>
        <v>0</v>
      </c>
      <c r="M50" s="49"/>
    </row>
    <row r="51" spans="1:13" s="2" customFormat="1" ht="11.4" hidden="1">
      <c r="A51" s="30" t="s">
        <v>64</v>
      </c>
      <c r="B51" s="30"/>
      <c r="C51" s="30" t="s">
        <v>19</v>
      </c>
      <c r="D51" s="20"/>
      <c r="E51" s="20"/>
      <c r="F51" s="20"/>
      <c r="G51" s="25"/>
      <c r="H51" s="20">
        <f t="shared" si="10"/>
        <v>0</v>
      </c>
      <c r="I51" s="20"/>
      <c r="J51" s="20">
        <v>45</v>
      </c>
      <c r="K51" s="20">
        <v>11</v>
      </c>
      <c r="L51" s="20">
        <f>H51-G51</f>
        <v>0</v>
      </c>
      <c r="M51" s="49"/>
    </row>
    <row r="52" spans="1:13" s="2" customFormat="1" ht="12.75" hidden="1" customHeight="1">
      <c r="A52" s="30" t="s">
        <v>65</v>
      </c>
      <c r="B52" s="30" t="s">
        <v>66</v>
      </c>
      <c r="C52" s="30"/>
      <c r="D52" s="38">
        <v>20</v>
      </c>
      <c r="E52" s="20"/>
      <c r="F52" s="20"/>
      <c r="G52" s="25"/>
      <c r="H52" s="20">
        <f t="shared" si="10"/>
        <v>0</v>
      </c>
      <c r="I52" s="20"/>
      <c r="J52" s="20">
        <v>46</v>
      </c>
      <c r="K52" s="20">
        <v>12</v>
      </c>
      <c r="L52" s="20">
        <f>H52-G52</f>
        <v>0</v>
      </c>
      <c r="M52" s="49"/>
    </row>
    <row r="53" spans="1:13" s="2" customFormat="1" ht="11.4" hidden="1">
      <c r="A53" s="72"/>
      <c r="B53" s="73"/>
      <c r="C53" s="31"/>
      <c r="D53" s="20"/>
      <c r="E53" s="20"/>
      <c r="F53" s="20"/>
      <c r="G53" s="25"/>
      <c r="H53" s="20">
        <f t="shared" si="10"/>
        <v>0</v>
      </c>
      <c r="I53" s="20"/>
      <c r="J53" s="20">
        <v>47</v>
      </c>
      <c r="K53" s="20">
        <v>13</v>
      </c>
      <c r="L53" s="20">
        <f>H53-G53</f>
        <v>0</v>
      </c>
      <c r="M53" s="49"/>
    </row>
    <row r="54" spans="1:13" hidden="1">
      <c r="A54" s="74" t="s">
        <v>67</v>
      </c>
      <c r="B54" s="75"/>
      <c r="C54" s="75"/>
      <c r="D54" s="75"/>
      <c r="E54" s="75"/>
      <c r="F54" s="75"/>
      <c r="G54" s="28">
        <f>SUM(G30:G53)</f>
        <v>0</v>
      </c>
      <c r="H54" s="41">
        <f>SUM(H30:H53)</f>
        <v>0</v>
      </c>
      <c r="I54" s="97"/>
      <c r="J54" s="97"/>
      <c r="K54" s="97"/>
      <c r="L54" s="97"/>
      <c r="M54" s="98"/>
    </row>
    <row r="55" spans="1:13">
      <c r="A55" s="99" t="s">
        <v>68</v>
      </c>
      <c r="B55" s="100"/>
      <c r="C55" s="100"/>
      <c r="D55" s="100"/>
      <c r="E55" s="100"/>
      <c r="F55" s="100"/>
      <c r="G55" s="101"/>
      <c r="H55" s="99"/>
      <c r="I55" s="100"/>
      <c r="J55" s="100"/>
      <c r="K55" s="100"/>
      <c r="L55" s="100"/>
      <c r="M55" s="102"/>
    </row>
    <row r="56" spans="1:13">
      <c r="A56" s="85" t="s">
        <v>69</v>
      </c>
      <c r="B56" s="86"/>
      <c r="C56" s="87">
        <v>0.06</v>
      </c>
      <c r="D56" s="88"/>
      <c r="E56" s="88"/>
      <c r="F56" s="89"/>
      <c r="G56" s="32">
        <f>(G28+G54+G16)*C56</f>
        <v>1729.6799999999998</v>
      </c>
      <c r="H56" s="42">
        <f>(H16+H28+H54)*0.06</f>
        <v>1669.7639999339999</v>
      </c>
      <c r="I56" s="2"/>
      <c r="J56" s="2"/>
      <c r="K56" s="2"/>
      <c r="L56" s="2"/>
      <c r="M56" s="54"/>
    </row>
    <row r="57" spans="1:13">
      <c r="A57" s="90" t="s">
        <v>70</v>
      </c>
      <c r="B57" s="91"/>
      <c r="C57" s="91"/>
      <c r="D57" s="91"/>
      <c r="E57" s="91"/>
      <c r="F57" s="92"/>
      <c r="G57" s="22">
        <f>G28+G54+G56+G16</f>
        <v>30557.68</v>
      </c>
      <c r="H57" s="35">
        <f>H16+H28+H54+H56</f>
        <v>29499.163998833999</v>
      </c>
      <c r="I57" s="47"/>
      <c r="J57" s="47"/>
      <c r="K57" s="47"/>
      <c r="L57" s="47"/>
      <c r="M57" s="48"/>
    </row>
    <row r="58" spans="1:13">
      <c r="A58" s="93" t="s">
        <v>71</v>
      </c>
      <c r="B58" s="94"/>
      <c r="C58" s="94"/>
      <c r="D58" s="94"/>
      <c r="E58" s="94"/>
      <c r="F58" s="94"/>
      <c r="G58" s="95"/>
      <c r="H58" s="93"/>
      <c r="I58" s="94"/>
      <c r="J58" s="94"/>
      <c r="K58" s="94"/>
      <c r="L58" s="94"/>
      <c r="M58" s="96"/>
    </row>
    <row r="59" spans="1:13">
      <c r="A59" s="70" t="s">
        <v>72</v>
      </c>
      <c r="B59" s="71"/>
      <c r="C59" s="76">
        <v>0.06</v>
      </c>
      <c r="D59" s="77"/>
      <c r="E59" s="77"/>
      <c r="F59" s="78"/>
      <c r="G59" s="33">
        <f>G57*C59</f>
        <v>1833.4608000000001</v>
      </c>
      <c r="H59" s="43">
        <f>H57*0.06</f>
        <v>1769.9498399300398</v>
      </c>
      <c r="I59" s="79"/>
      <c r="J59" s="79"/>
      <c r="K59" s="79"/>
      <c r="L59" s="79"/>
      <c r="M59" s="80"/>
    </row>
    <row r="60" spans="1:13">
      <c r="A60" s="81" t="s">
        <v>73</v>
      </c>
      <c r="B60" s="82"/>
      <c r="C60" s="82"/>
      <c r="D60" s="82"/>
      <c r="E60" s="82"/>
      <c r="F60" s="82"/>
      <c r="G60" s="34">
        <f>G57+G59</f>
        <v>32391.140800000001</v>
      </c>
      <c r="H60" s="34">
        <f>H57+H59</f>
        <v>31269.113838764039</v>
      </c>
      <c r="I60" s="55"/>
      <c r="J60" s="55"/>
      <c r="K60" s="55"/>
      <c r="L60" s="55"/>
      <c r="M60" s="56"/>
    </row>
    <row r="61" spans="1:13">
      <c r="A61" s="83" t="s">
        <v>74</v>
      </c>
      <c r="B61" s="84"/>
      <c r="C61" s="84"/>
      <c r="D61" s="84"/>
      <c r="E61" s="84"/>
      <c r="F61" s="84"/>
      <c r="G61" s="34">
        <f>G60/14</f>
        <v>2313.6529142857144</v>
      </c>
      <c r="H61" s="34">
        <f>H60/13</f>
        <v>2405.3164491356952</v>
      </c>
      <c r="I61" s="55"/>
      <c r="J61" s="55"/>
      <c r="K61" s="55"/>
      <c r="L61" s="55"/>
      <c r="M61" s="56"/>
    </row>
  </sheetData>
  <mergeCells count="35">
    <mergeCell ref="A3:M3"/>
    <mergeCell ref="A5:B5"/>
    <mergeCell ref="A6:B6"/>
    <mergeCell ref="A7:B7"/>
    <mergeCell ref="A9:B9"/>
    <mergeCell ref="A10:G10"/>
    <mergeCell ref="H10:M10"/>
    <mergeCell ref="A16:F16"/>
    <mergeCell ref="A17:G17"/>
    <mergeCell ref="H17:M17"/>
    <mergeCell ref="I54:M54"/>
    <mergeCell ref="A55:G55"/>
    <mergeCell ref="H55:M55"/>
    <mergeCell ref="A27:F27"/>
    <mergeCell ref="I27:M27"/>
    <mergeCell ref="A28:F28"/>
    <mergeCell ref="I28:M28"/>
    <mergeCell ref="A29:G29"/>
    <mergeCell ref="H29:M29"/>
    <mergeCell ref="I59:M59"/>
    <mergeCell ref="A60:F60"/>
    <mergeCell ref="A61:F61"/>
    <mergeCell ref="A56:B56"/>
    <mergeCell ref="C56:F56"/>
    <mergeCell ref="A57:F57"/>
    <mergeCell ref="A58:G58"/>
    <mergeCell ref="H58:M58"/>
    <mergeCell ref="A18:A23"/>
    <mergeCell ref="A24:A26"/>
    <mergeCell ref="A31:A32"/>
    <mergeCell ref="A33:A34"/>
    <mergeCell ref="A59:B59"/>
    <mergeCell ref="A53:B53"/>
    <mergeCell ref="A54:F54"/>
    <mergeCell ref="C59:F59"/>
  </mergeCells>
  <phoneticPr fontId="8" type="noConversion"/>
  <printOptions horizontalCentered="1"/>
  <pageMargins left="0" right="0" top="0" bottom="0.25" header="0.5" footer="0.5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63"/>
  <sheetViews>
    <sheetView zoomScale="85" zoomScaleNormal="85" workbookViewId="0">
      <selection activeCell="A4" sqref="A4:B6"/>
    </sheetView>
  </sheetViews>
  <sheetFormatPr defaultColWidth="9" defaultRowHeight="13.2"/>
  <cols>
    <col min="1" max="1" width="13" style="1" customWidth="1"/>
    <col min="2" max="2" width="41.69921875" style="1" customWidth="1"/>
    <col min="3" max="3" width="13.296875" style="5" customWidth="1"/>
    <col min="4" max="6" width="9.69921875" style="6" customWidth="1"/>
    <col min="7" max="7" width="20.19921875" style="6" customWidth="1"/>
    <col min="8" max="16384" width="9" style="1"/>
  </cols>
  <sheetData>
    <row r="1" spans="1:7">
      <c r="A1" s="7"/>
      <c r="B1" s="7"/>
      <c r="C1" s="8"/>
      <c r="D1" s="9"/>
      <c r="E1" s="1"/>
      <c r="F1" s="1"/>
      <c r="G1" s="1"/>
    </row>
    <row r="2" spans="1:7">
      <c r="A2" s="7"/>
      <c r="B2" s="7"/>
      <c r="C2" s="8"/>
      <c r="D2" s="9"/>
      <c r="E2" s="1"/>
      <c r="F2" s="1"/>
      <c r="G2" s="1"/>
    </row>
    <row r="3" spans="1:7" ht="51" customHeight="1">
      <c r="A3" s="111" t="s">
        <v>75</v>
      </c>
      <c r="B3" s="111"/>
      <c r="C3" s="111"/>
      <c r="D3" s="111"/>
      <c r="E3" s="111"/>
      <c r="F3" s="111"/>
      <c r="G3" s="111"/>
    </row>
    <row r="4" spans="1:7" s="2" customFormat="1" ht="17.25" customHeight="1">
      <c r="A4" s="113" t="s">
        <v>78</v>
      </c>
      <c r="B4" s="114"/>
      <c r="C4" s="11"/>
      <c r="D4" s="10" t="s">
        <v>1</v>
      </c>
      <c r="E4" s="2" t="s">
        <v>2</v>
      </c>
    </row>
    <row r="5" spans="1:7" s="2" customFormat="1" ht="17.25" customHeight="1">
      <c r="A5" s="113" t="s">
        <v>77</v>
      </c>
      <c r="B5" s="114"/>
      <c r="C5" s="12"/>
      <c r="D5" s="10" t="s">
        <v>3</v>
      </c>
      <c r="E5" s="2" t="s">
        <v>4</v>
      </c>
    </row>
    <row r="6" spans="1:7" s="2" customFormat="1" ht="17.25" customHeight="1">
      <c r="A6" s="113" t="s">
        <v>90</v>
      </c>
      <c r="B6" s="114"/>
      <c r="C6" s="13"/>
      <c r="D6" s="10" t="s">
        <v>5</v>
      </c>
      <c r="E6" s="2" t="s">
        <v>6</v>
      </c>
    </row>
    <row r="7" spans="1:7" s="2" customFormat="1" ht="17.25" customHeight="1">
      <c r="A7" s="113" t="s">
        <v>87</v>
      </c>
      <c r="B7" s="114"/>
      <c r="C7" s="13"/>
      <c r="D7" s="14" t="s">
        <v>7</v>
      </c>
      <c r="E7" s="2" t="s">
        <v>8</v>
      </c>
    </row>
    <row r="8" spans="1:7" s="2" customFormat="1" ht="12" thickBot="1">
      <c r="C8" s="15"/>
      <c r="D8" s="16"/>
      <c r="E8" s="16"/>
      <c r="F8" s="16"/>
      <c r="G8" s="16"/>
    </row>
    <row r="9" spans="1:7" s="3" customFormat="1" ht="27.75" customHeight="1">
      <c r="A9" s="115" t="s">
        <v>9</v>
      </c>
      <c r="B9" s="118"/>
      <c r="C9" s="17" t="s">
        <v>10</v>
      </c>
      <c r="D9" s="17" t="s">
        <v>11</v>
      </c>
      <c r="E9" s="17" t="s">
        <v>12</v>
      </c>
      <c r="F9" s="17" t="s">
        <v>13</v>
      </c>
      <c r="G9" s="18" t="s">
        <v>14</v>
      </c>
    </row>
    <row r="10" spans="1:7" s="3" customFormat="1" ht="21" customHeight="1">
      <c r="A10" s="99" t="s">
        <v>18</v>
      </c>
      <c r="B10" s="100"/>
      <c r="C10" s="100"/>
      <c r="D10" s="100"/>
      <c r="E10" s="100"/>
      <c r="F10" s="100"/>
      <c r="G10" s="101"/>
    </row>
    <row r="11" spans="1:7" s="2" customFormat="1" ht="21" customHeight="1">
      <c r="A11" s="61" t="s">
        <v>80</v>
      </c>
      <c r="B11" s="57" t="s">
        <v>79</v>
      </c>
      <c r="C11" s="58" t="s">
        <v>81</v>
      </c>
      <c r="D11" s="20">
        <v>327</v>
      </c>
      <c r="E11" s="20">
        <v>4</v>
      </c>
      <c r="F11" s="20">
        <v>1</v>
      </c>
      <c r="G11" s="21">
        <f>D11*E11*F11</f>
        <v>1308</v>
      </c>
    </row>
    <row r="12" spans="1:7" s="2" customFormat="1" ht="47.55" customHeight="1">
      <c r="A12" s="62" t="s">
        <v>91</v>
      </c>
      <c r="B12" s="57" t="s">
        <v>79</v>
      </c>
      <c r="C12" s="58" t="s">
        <v>92</v>
      </c>
      <c r="D12" s="20">
        <v>360</v>
      </c>
      <c r="E12" s="20">
        <v>4</v>
      </c>
      <c r="F12" s="20">
        <v>1</v>
      </c>
      <c r="G12" s="21">
        <f>D12*E12*F12</f>
        <v>1440</v>
      </c>
    </row>
    <row r="13" spans="1:7" s="2" customFormat="1" ht="21" customHeight="1">
      <c r="A13" s="62"/>
      <c r="B13" s="19" t="s">
        <v>76</v>
      </c>
      <c r="C13" s="58" t="s">
        <v>82</v>
      </c>
      <c r="D13" s="20">
        <v>200</v>
      </c>
      <c r="E13" s="20">
        <v>14</v>
      </c>
      <c r="F13" s="20">
        <v>1</v>
      </c>
      <c r="G13" s="21">
        <f t="shared" ref="G13" si="0">D13*E13*F13</f>
        <v>2800</v>
      </c>
    </row>
    <row r="14" spans="1:7" s="2" customFormat="1" ht="21" customHeight="1">
      <c r="A14" s="62"/>
      <c r="B14" s="19" t="s">
        <v>76</v>
      </c>
      <c r="C14" s="58" t="s">
        <v>84</v>
      </c>
      <c r="D14" s="20">
        <v>200</v>
      </c>
      <c r="E14" s="20">
        <v>14</v>
      </c>
      <c r="F14" s="20">
        <v>1</v>
      </c>
      <c r="G14" s="21">
        <f>D14*E14*F14</f>
        <v>2800</v>
      </c>
    </row>
    <row r="15" spans="1:7" s="2" customFormat="1" ht="21" customHeight="1">
      <c r="A15" s="63"/>
      <c r="B15" s="19" t="s">
        <v>76</v>
      </c>
      <c r="C15" s="58" t="s">
        <v>83</v>
      </c>
      <c r="D15" s="20">
        <v>200</v>
      </c>
      <c r="E15" s="20">
        <v>14</v>
      </c>
      <c r="F15" s="20">
        <v>1</v>
      </c>
      <c r="G15" s="21">
        <f>D15*E15*F15</f>
        <v>2800</v>
      </c>
    </row>
    <row r="16" spans="1:7" s="2" customFormat="1" ht="21" customHeight="1">
      <c r="A16" s="110" t="s">
        <v>20</v>
      </c>
      <c r="B16" s="91"/>
      <c r="C16" s="91"/>
      <c r="D16" s="91"/>
      <c r="E16" s="91"/>
      <c r="F16" s="92"/>
      <c r="G16" s="22">
        <f>SUM(G11:G15)</f>
        <v>11148</v>
      </c>
    </row>
    <row r="17" spans="1:8" s="3" customFormat="1" ht="18" customHeight="1">
      <c r="A17" s="99" t="s">
        <v>21</v>
      </c>
      <c r="B17" s="100"/>
      <c r="C17" s="100"/>
      <c r="D17" s="100"/>
      <c r="E17" s="100"/>
      <c r="F17" s="100"/>
      <c r="G17" s="101"/>
    </row>
    <row r="18" spans="1:8" s="2" customFormat="1" ht="18" customHeight="1">
      <c r="A18" s="66" t="s">
        <v>22</v>
      </c>
      <c r="B18" s="57" t="s">
        <v>85</v>
      </c>
      <c r="C18" s="19" t="s">
        <v>19</v>
      </c>
      <c r="D18" s="23">
        <v>770</v>
      </c>
      <c r="E18" s="23">
        <v>4</v>
      </c>
      <c r="F18" s="23">
        <v>1</v>
      </c>
      <c r="G18" s="24">
        <f t="shared" ref="G18:G25" si="1">F18*E18*D18</f>
        <v>3080</v>
      </c>
    </row>
    <row r="19" spans="1:8" s="2" customFormat="1" ht="18" customHeight="1">
      <c r="A19" s="67"/>
      <c r="B19" s="57" t="s">
        <v>86</v>
      </c>
      <c r="C19" s="19" t="s">
        <v>19</v>
      </c>
      <c r="D19" s="23">
        <v>1050</v>
      </c>
      <c r="E19" s="23">
        <v>4</v>
      </c>
      <c r="F19" s="23">
        <v>1</v>
      </c>
      <c r="G19" s="24">
        <f t="shared" si="1"/>
        <v>4200</v>
      </c>
    </row>
    <row r="20" spans="1:8" s="2" customFormat="1" ht="40.200000000000003" customHeight="1">
      <c r="A20" s="67"/>
      <c r="B20" s="57" t="s">
        <v>89</v>
      </c>
      <c r="C20" s="19" t="s">
        <v>19</v>
      </c>
      <c r="D20" s="20">
        <v>1200</v>
      </c>
      <c r="E20" s="20">
        <v>8</v>
      </c>
      <c r="F20" s="20">
        <v>1</v>
      </c>
      <c r="G20" s="25">
        <f t="shared" si="1"/>
        <v>9600</v>
      </c>
    </row>
    <row r="21" spans="1:8" s="2" customFormat="1" ht="18" customHeight="1" thickBot="1">
      <c r="A21" s="67"/>
      <c r="B21" s="57" t="s">
        <v>88</v>
      </c>
      <c r="C21" s="19" t="s">
        <v>19</v>
      </c>
      <c r="D21" s="23">
        <v>800</v>
      </c>
      <c r="E21" s="20">
        <v>1</v>
      </c>
      <c r="F21" s="20">
        <v>1</v>
      </c>
      <c r="G21" s="25">
        <f t="shared" si="1"/>
        <v>800</v>
      </c>
    </row>
    <row r="22" spans="1:8" s="2" customFormat="1" ht="18" hidden="1" customHeight="1">
      <c r="A22" s="67"/>
      <c r="B22" s="19"/>
      <c r="C22" s="19" t="s">
        <v>19</v>
      </c>
      <c r="D22" s="20"/>
      <c r="E22" s="20"/>
      <c r="F22" s="20"/>
      <c r="G22" s="25">
        <f t="shared" si="1"/>
        <v>0</v>
      </c>
    </row>
    <row r="23" spans="1:8" s="2" customFormat="1" ht="18" hidden="1" customHeight="1">
      <c r="A23" s="66" t="s">
        <v>23</v>
      </c>
      <c r="B23" s="26"/>
      <c r="C23" s="19" t="s">
        <v>19</v>
      </c>
      <c r="D23" s="20"/>
      <c r="E23" s="20"/>
      <c r="F23" s="20"/>
      <c r="G23" s="25">
        <f t="shared" si="1"/>
        <v>0</v>
      </c>
    </row>
    <row r="24" spans="1:8" s="2" customFormat="1" ht="18" hidden="1" customHeight="1">
      <c r="A24" s="67"/>
      <c r="B24" s="26"/>
      <c r="C24" s="19" t="s">
        <v>19</v>
      </c>
      <c r="D24" s="20"/>
      <c r="E24" s="20"/>
      <c r="F24" s="20"/>
      <c r="G24" s="25">
        <f t="shared" si="1"/>
        <v>0</v>
      </c>
    </row>
    <row r="25" spans="1:8" s="2" customFormat="1" ht="18" hidden="1" customHeight="1">
      <c r="A25" s="67"/>
      <c r="B25" s="26"/>
      <c r="C25" s="19" t="s">
        <v>19</v>
      </c>
      <c r="D25" s="20"/>
      <c r="E25" s="20"/>
      <c r="F25" s="20"/>
      <c r="G25" s="25">
        <f t="shared" si="1"/>
        <v>0</v>
      </c>
    </row>
    <row r="26" spans="1:8" s="2" customFormat="1" ht="17.25" customHeight="1">
      <c r="A26" s="103" t="s">
        <v>24</v>
      </c>
      <c r="B26" s="104"/>
      <c r="C26" s="104"/>
      <c r="D26" s="104"/>
      <c r="E26" s="104"/>
      <c r="F26" s="104"/>
      <c r="G26" s="27">
        <f>SUM(G18:G22)</f>
        <v>17680</v>
      </c>
    </row>
    <row r="27" spans="1:8" s="2" customFormat="1" ht="17.25" customHeight="1">
      <c r="A27" s="74" t="s">
        <v>25</v>
      </c>
      <c r="B27" s="75"/>
      <c r="C27" s="75"/>
      <c r="D27" s="75"/>
      <c r="E27" s="75"/>
      <c r="F27" s="75"/>
      <c r="G27" s="28">
        <f>SUM(G18:G25)</f>
        <v>17680</v>
      </c>
      <c r="H27" s="29"/>
    </row>
    <row r="28" spans="1:8" s="3" customFormat="1" ht="17.25" hidden="1" customHeight="1">
      <c r="A28" s="99" t="s">
        <v>26</v>
      </c>
      <c r="B28" s="100"/>
      <c r="C28" s="100"/>
      <c r="D28" s="100"/>
      <c r="E28" s="100"/>
      <c r="F28" s="100"/>
      <c r="G28" s="100"/>
    </row>
    <row r="29" spans="1:8" s="2" customFormat="1" ht="17.25" hidden="1" customHeight="1">
      <c r="A29" s="30" t="s">
        <v>27</v>
      </c>
      <c r="B29" s="30" t="s">
        <v>28</v>
      </c>
      <c r="C29" s="30" t="s">
        <v>19</v>
      </c>
      <c r="D29" s="20"/>
      <c r="E29" s="20"/>
      <c r="F29" s="20">
        <v>1</v>
      </c>
      <c r="G29" s="25">
        <f>F29*E29*D29</f>
        <v>0</v>
      </c>
    </row>
    <row r="30" spans="1:8" s="2" customFormat="1" ht="15.75" hidden="1" customHeight="1">
      <c r="A30" s="68" t="s">
        <v>29</v>
      </c>
      <c r="B30" s="30" t="s">
        <v>30</v>
      </c>
      <c r="C30" s="30" t="s">
        <v>19</v>
      </c>
      <c r="D30" s="20"/>
      <c r="E30" s="20">
        <v>1</v>
      </c>
      <c r="F30" s="20">
        <v>1</v>
      </c>
      <c r="G30" s="25">
        <f>F30*E30*D30</f>
        <v>0</v>
      </c>
    </row>
    <row r="31" spans="1:8" s="4" customFormat="1" ht="17.25" hidden="1" customHeight="1">
      <c r="A31" s="69"/>
      <c r="B31" s="30" t="s">
        <v>31</v>
      </c>
      <c r="C31" s="30" t="s">
        <v>19</v>
      </c>
      <c r="D31" s="20"/>
      <c r="E31" s="20">
        <v>1</v>
      </c>
      <c r="F31" s="20">
        <v>1</v>
      </c>
      <c r="G31" s="25">
        <f t="shared" ref="G31:G52" si="2">F31*E31*D31</f>
        <v>0</v>
      </c>
    </row>
    <row r="32" spans="1:8" s="4" customFormat="1" ht="17.25" hidden="1" customHeight="1">
      <c r="A32" s="68" t="s">
        <v>32</v>
      </c>
      <c r="B32" s="30" t="s">
        <v>33</v>
      </c>
      <c r="C32" s="30" t="s">
        <v>19</v>
      </c>
      <c r="D32" s="20"/>
      <c r="E32" s="20">
        <v>1</v>
      </c>
      <c r="F32" s="20">
        <v>1</v>
      </c>
      <c r="G32" s="25">
        <f t="shared" si="2"/>
        <v>0</v>
      </c>
    </row>
    <row r="33" spans="1:7" s="4" customFormat="1" ht="17.25" hidden="1" customHeight="1">
      <c r="A33" s="69"/>
      <c r="B33" s="30" t="s">
        <v>34</v>
      </c>
      <c r="C33" s="30" t="s">
        <v>19</v>
      </c>
      <c r="D33" s="20"/>
      <c r="E33" s="20">
        <v>1</v>
      </c>
      <c r="F33" s="20">
        <v>1</v>
      </c>
      <c r="G33" s="25">
        <f t="shared" si="2"/>
        <v>0</v>
      </c>
    </row>
    <row r="34" spans="1:7" s="2" customFormat="1" ht="17.25" hidden="1" customHeight="1">
      <c r="A34" s="30" t="s">
        <v>35</v>
      </c>
      <c r="B34" s="30" t="s">
        <v>36</v>
      </c>
      <c r="C34" s="30" t="s">
        <v>19</v>
      </c>
      <c r="D34" s="20"/>
      <c r="E34" s="20"/>
      <c r="F34" s="20">
        <v>1</v>
      </c>
      <c r="G34" s="25">
        <f t="shared" si="2"/>
        <v>0</v>
      </c>
    </row>
    <row r="35" spans="1:7" s="2" customFormat="1" ht="17.25" hidden="1" customHeight="1">
      <c r="A35" s="30" t="s">
        <v>37</v>
      </c>
      <c r="B35" s="30" t="s">
        <v>38</v>
      </c>
      <c r="C35" s="30" t="s">
        <v>19</v>
      </c>
      <c r="D35" s="20"/>
      <c r="E35" s="20">
        <v>0</v>
      </c>
      <c r="F35" s="20">
        <v>1</v>
      </c>
      <c r="G35" s="25">
        <f t="shared" si="2"/>
        <v>0</v>
      </c>
    </row>
    <row r="36" spans="1:7" s="4" customFormat="1" ht="17.25" hidden="1" customHeight="1">
      <c r="A36" s="30" t="s">
        <v>39</v>
      </c>
      <c r="B36" s="30" t="s">
        <v>40</v>
      </c>
      <c r="C36" s="30" t="s">
        <v>19</v>
      </c>
      <c r="D36" s="20"/>
      <c r="E36" s="20">
        <v>0</v>
      </c>
      <c r="F36" s="20">
        <v>0</v>
      </c>
      <c r="G36" s="25">
        <f t="shared" si="2"/>
        <v>0</v>
      </c>
    </row>
    <row r="37" spans="1:7" s="4" customFormat="1" ht="17.25" hidden="1" customHeight="1">
      <c r="A37" s="30" t="s">
        <v>41</v>
      </c>
      <c r="B37" s="30" t="s">
        <v>42</v>
      </c>
      <c r="C37" s="30" t="s">
        <v>19</v>
      </c>
      <c r="D37" s="20"/>
      <c r="E37" s="20">
        <v>1</v>
      </c>
      <c r="F37" s="20">
        <v>1</v>
      </c>
      <c r="G37" s="25">
        <f t="shared" si="2"/>
        <v>0</v>
      </c>
    </row>
    <row r="38" spans="1:7" s="4" customFormat="1" ht="17.25" hidden="1" customHeight="1">
      <c r="A38" s="30" t="s">
        <v>43</v>
      </c>
      <c r="B38" s="30" t="s">
        <v>44</v>
      </c>
      <c r="C38" s="30" t="s">
        <v>19</v>
      </c>
      <c r="D38" s="20"/>
      <c r="E38" s="20">
        <v>0</v>
      </c>
      <c r="F38" s="20">
        <v>0</v>
      </c>
      <c r="G38" s="25">
        <f t="shared" si="2"/>
        <v>0</v>
      </c>
    </row>
    <row r="39" spans="1:7" s="4" customFormat="1" ht="17.25" hidden="1" customHeight="1">
      <c r="A39" s="30" t="s">
        <v>45</v>
      </c>
      <c r="B39" s="30" t="s">
        <v>46</v>
      </c>
      <c r="C39" s="30" t="s">
        <v>19</v>
      </c>
      <c r="D39" s="20"/>
      <c r="E39" s="20">
        <v>0</v>
      </c>
      <c r="F39" s="20">
        <v>0</v>
      </c>
      <c r="G39" s="25">
        <f t="shared" si="2"/>
        <v>0</v>
      </c>
    </row>
    <row r="40" spans="1:7" s="4" customFormat="1" ht="17.25" hidden="1" customHeight="1">
      <c r="A40" s="30" t="s">
        <v>47</v>
      </c>
      <c r="B40" s="30" t="s">
        <v>48</v>
      </c>
      <c r="C40" s="30"/>
      <c r="D40" s="20"/>
      <c r="E40" s="20">
        <v>0</v>
      </c>
      <c r="F40" s="20">
        <v>0</v>
      </c>
      <c r="G40" s="25">
        <f t="shared" si="2"/>
        <v>0</v>
      </c>
    </row>
    <row r="41" spans="1:7" s="2" customFormat="1" ht="17.25" hidden="1" customHeight="1">
      <c r="A41" s="30" t="s">
        <v>49</v>
      </c>
      <c r="B41" s="30" t="s">
        <v>50</v>
      </c>
      <c r="C41" s="30" t="s">
        <v>19</v>
      </c>
      <c r="D41" s="20"/>
      <c r="E41" s="20"/>
      <c r="F41" s="20">
        <v>1</v>
      </c>
      <c r="G41" s="25">
        <f t="shared" si="2"/>
        <v>0</v>
      </c>
    </row>
    <row r="42" spans="1:7" s="2" customFormat="1" ht="15.75" hidden="1" customHeight="1">
      <c r="A42" s="30" t="s">
        <v>51</v>
      </c>
      <c r="B42" s="30" t="s">
        <v>50</v>
      </c>
      <c r="C42" s="30" t="s">
        <v>19</v>
      </c>
      <c r="D42" s="20"/>
      <c r="E42" s="20">
        <v>1</v>
      </c>
      <c r="F42" s="20">
        <v>1</v>
      </c>
      <c r="G42" s="25">
        <f t="shared" si="2"/>
        <v>0</v>
      </c>
    </row>
    <row r="43" spans="1:7" s="4" customFormat="1" ht="17.25" hidden="1" customHeight="1">
      <c r="A43" s="30" t="s">
        <v>52</v>
      </c>
      <c r="B43" s="30" t="s">
        <v>53</v>
      </c>
      <c r="C43" s="30" t="s">
        <v>19</v>
      </c>
      <c r="D43" s="20"/>
      <c r="E43" s="20">
        <v>1</v>
      </c>
      <c r="F43" s="20">
        <v>1</v>
      </c>
      <c r="G43" s="25">
        <f t="shared" si="2"/>
        <v>0</v>
      </c>
    </row>
    <row r="44" spans="1:7" s="4" customFormat="1" ht="17.25" hidden="1" customHeight="1">
      <c r="A44" s="30" t="s">
        <v>54</v>
      </c>
      <c r="B44" s="30" t="s">
        <v>55</v>
      </c>
      <c r="C44" s="30" t="s">
        <v>19</v>
      </c>
      <c r="D44" s="20"/>
      <c r="E44" s="20">
        <v>1</v>
      </c>
      <c r="F44" s="20">
        <v>1</v>
      </c>
      <c r="G44" s="25">
        <f t="shared" si="2"/>
        <v>0</v>
      </c>
    </row>
    <row r="45" spans="1:7" s="4" customFormat="1" ht="17.25" hidden="1" customHeight="1">
      <c r="A45" s="30" t="s">
        <v>56</v>
      </c>
      <c r="B45" s="30" t="s">
        <v>57</v>
      </c>
      <c r="C45" s="30" t="s">
        <v>19</v>
      </c>
      <c r="D45" s="20"/>
      <c r="E45" s="20">
        <v>1</v>
      </c>
      <c r="F45" s="20">
        <v>1</v>
      </c>
      <c r="G45" s="25">
        <f t="shared" si="2"/>
        <v>0</v>
      </c>
    </row>
    <row r="46" spans="1:7" s="2" customFormat="1" ht="17.25" hidden="1" customHeight="1">
      <c r="A46" s="30" t="s">
        <v>58</v>
      </c>
      <c r="B46" s="30" t="s">
        <v>59</v>
      </c>
      <c r="C46" s="30" t="s">
        <v>19</v>
      </c>
      <c r="D46" s="20"/>
      <c r="E46" s="20"/>
      <c r="F46" s="20">
        <v>1</v>
      </c>
      <c r="G46" s="25">
        <f t="shared" si="2"/>
        <v>0</v>
      </c>
    </row>
    <row r="47" spans="1:7" s="2" customFormat="1" ht="17.25" hidden="1" customHeight="1">
      <c r="A47" s="30" t="s">
        <v>60</v>
      </c>
      <c r="B47" s="30" t="s">
        <v>59</v>
      </c>
      <c r="C47" s="30" t="s">
        <v>19</v>
      </c>
      <c r="D47" s="20"/>
      <c r="E47" s="20">
        <v>0</v>
      </c>
      <c r="F47" s="20">
        <v>1</v>
      </c>
      <c r="G47" s="25">
        <f t="shared" si="2"/>
        <v>0</v>
      </c>
    </row>
    <row r="48" spans="1:7" s="4" customFormat="1" ht="17.25" hidden="1" customHeight="1">
      <c r="A48" s="30" t="s">
        <v>61</v>
      </c>
      <c r="B48" s="30" t="s">
        <v>62</v>
      </c>
      <c r="C48" s="30" t="s">
        <v>19</v>
      </c>
      <c r="D48" s="20"/>
      <c r="E48" s="20">
        <v>0</v>
      </c>
      <c r="F48" s="20">
        <v>0</v>
      </c>
      <c r="G48" s="25">
        <f t="shared" si="2"/>
        <v>0</v>
      </c>
    </row>
    <row r="49" spans="1:9" s="4" customFormat="1" ht="17.25" hidden="1" customHeight="1">
      <c r="A49" s="30" t="s">
        <v>63</v>
      </c>
      <c r="B49" s="30"/>
      <c r="C49" s="30" t="s">
        <v>19</v>
      </c>
      <c r="D49" s="20"/>
      <c r="E49" s="20">
        <v>0</v>
      </c>
      <c r="F49" s="20">
        <v>0</v>
      </c>
      <c r="G49" s="25">
        <f t="shared" si="2"/>
        <v>0</v>
      </c>
    </row>
    <row r="50" spans="1:9" s="4" customFormat="1" ht="17.25" hidden="1" customHeight="1">
      <c r="A50" s="30" t="s">
        <v>64</v>
      </c>
      <c r="B50" s="30"/>
      <c r="C50" s="30" t="s">
        <v>19</v>
      </c>
      <c r="D50" s="20"/>
      <c r="E50" s="20">
        <v>0</v>
      </c>
      <c r="F50" s="20">
        <v>0</v>
      </c>
      <c r="G50" s="25">
        <f t="shared" si="2"/>
        <v>0</v>
      </c>
    </row>
    <row r="51" spans="1:9" s="4" customFormat="1" ht="17.25" hidden="1" customHeight="1">
      <c r="A51" s="30" t="s">
        <v>65</v>
      </c>
      <c r="B51" s="30" t="s">
        <v>66</v>
      </c>
      <c r="C51" s="30"/>
      <c r="D51" s="20"/>
      <c r="E51" s="20">
        <v>0</v>
      </c>
      <c r="F51" s="20">
        <v>0</v>
      </c>
      <c r="G51" s="25">
        <f t="shared" si="2"/>
        <v>0</v>
      </c>
    </row>
    <row r="52" spans="1:9" s="2" customFormat="1" ht="17.25" hidden="1" customHeight="1">
      <c r="A52" s="72"/>
      <c r="B52" s="73"/>
      <c r="C52" s="31"/>
      <c r="D52" s="20"/>
      <c r="E52" s="20"/>
      <c r="F52" s="20"/>
      <c r="G52" s="25">
        <f t="shared" si="2"/>
        <v>0</v>
      </c>
    </row>
    <row r="53" spans="1:9" s="2" customFormat="1" ht="17.25" hidden="1" customHeight="1">
      <c r="A53" s="74" t="s">
        <v>67</v>
      </c>
      <c r="B53" s="75"/>
      <c r="C53" s="75"/>
      <c r="D53" s="75"/>
      <c r="E53" s="75"/>
      <c r="F53" s="75"/>
      <c r="G53" s="28">
        <f>SUM(G29:G52)</f>
        <v>0</v>
      </c>
    </row>
    <row r="54" spans="1:9" s="3" customFormat="1" ht="17.25" customHeight="1">
      <c r="A54" s="99" t="s">
        <v>68</v>
      </c>
      <c r="B54" s="100"/>
      <c r="C54" s="100"/>
      <c r="D54" s="100"/>
      <c r="E54" s="100"/>
      <c r="F54" s="100"/>
      <c r="G54" s="101"/>
    </row>
    <row r="55" spans="1:9" s="2" customFormat="1" ht="17.25" customHeight="1">
      <c r="A55" s="85" t="s">
        <v>69</v>
      </c>
      <c r="B55" s="86"/>
      <c r="C55" s="87">
        <v>0.06</v>
      </c>
      <c r="D55" s="88"/>
      <c r="E55" s="88"/>
      <c r="F55" s="89"/>
      <c r="G55" s="32">
        <f>(G27+G53+G16)*C55</f>
        <v>1729.6799999999998</v>
      </c>
    </row>
    <row r="56" spans="1:9" s="2" customFormat="1" ht="21" customHeight="1">
      <c r="A56" s="90" t="s">
        <v>70</v>
      </c>
      <c r="B56" s="91"/>
      <c r="C56" s="91"/>
      <c r="D56" s="91"/>
      <c r="E56" s="91"/>
      <c r="F56" s="92"/>
      <c r="G56" s="22">
        <f>G27+G53+G55+G16</f>
        <v>30557.68</v>
      </c>
      <c r="H56" s="59"/>
    </row>
    <row r="57" spans="1:9" s="3" customFormat="1" ht="17.25" customHeight="1">
      <c r="A57" s="93" t="s">
        <v>71</v>
      </c>
      <c r="B57" s="94"/>
      <c r="C57" s="94"/>
      <c r="D57" s="94"/>
      <c r="E57" s="94"/>
      <c r="F57" s="94"/>
      <c r="G57" s="95"/>
    </row>
    <row r="58" spans="1:9" s="2" customFormat="1" ht="17.25" customHeight="1">
      <c r="A58" s="70" t="s">
        <v>72</v>
      </c>
      <c r="B58" s="71"/>
      <c r="C58" s="76">
        <v>0.06</v>
      </c>
      <c r="D58" s="77"/>
      <c r="E58" s="77"/>
      <c r="F58" s="78"/>
      <c r="G58" s="33">
        <f>G56*C58</f>
        <v>1833.4608000000001</v>
      </c>
      <c r="H58" s="59"/>
      <c r="I58" s="60"/>
    </row>
    <row r="59" spans="1:9" s="2" customFormat="1" ht="17.25" customHeight="1" thickBot="1">
      <c r="A59" s="81" t="s">
        <v>73</v>
      </c>
      <c r="B59" s="82"/>
      <c r="C59" s="82"/>
      <c r="D59" s="82"/>
      <c r="E59" s="82"/>
      <c r="F59" s="82"/>
      <c r="G59" s="34">
        <f>G56+G58</f>
        <v>32391.140800000001</v>
      </c>
    </row>
    <row r="60" spans="1:9" s="2" customFormat="1" ht="17.25" customHeight="1" thickBot="1">
      <c r="A60" s="83" t="s">
        <v>74</v>
      </c>
      <c r="B60" s="84"/>
      <c r="C60" s="84"/>
      <c r="D60" s="84"/>
      <c r="E60" s="84"/>
      <c r="F60" s="84"/>
      <c r="G60" s="34">
        <f>G59/14</f>
        <v>2313.6529142857144</v>
      </c>
    </row>
    <row r="61" spans="1:9" s="2" customFormat="1">
      <c r="A61" s="1"/>
      <c r="B61" s="1"/>
      <c r="C61" s="1"/>
      <c r="D61" s="1"/>
      <c r="E61" s="1"/>
      <c r="F61" s="1"/>
      <c r="G61" s="1"/>
    </row>
    <row r="62" spans="1:9" s="2" customFormat="1" ht="12.75" customHeight="1">
      <c r="A62" s="117"/>
      <c r="B62" s="117"/>
      <c r="C62" s="117"/>
      <c r="D62" s="117"/>
      <c r="E62" s="117"/>
      <c r="F62" s="117"/>
      <c r="G62" s="117"/>
    </row>
    <row r="63" spans="1:9" s="2" customFormat="1" ht="11.4">
      <c r="A63" s="117"/>
      <c r="B63" s="117"/>
      <c r="C63" s="117"/>
      <c r="D63" s="117"/>
      <c r="E63" s="117"/>
      <c r="F63" s="117"/>
      <c r="G63" s="117"/>
    </row>
  </sheetData>
  <mergeCells count="28">
    <mergeCell ref="A3:G3"/>
    <mergeCell ref="A4:B4"/>
    <mergeCell ref="A5:B5"/>
    <mergeCell ref="A6:B6"/>
    <mergeCell ref="A7:B7"/>
    <mergeCell ref="A53:F53"/>
    <mergeCell ref="A54:G54"/>
    <mergeCell ref="A9:B9"/>
    <mergeCell ref="A10:G10"/>
    <mergeCell ref="A16:F16"/>
    <mergeCell ref="A17:G17"/>
    <mergeCell ref="A26:F26"/>
    <mergeCell ref="A62:G63"/>
    <mergeCell ref="A59:F59"/>
    <mergeCell ref="A60:F60"/>
    <mergeCell ref="A18:A22"/>
    <mergeCell ref="A23:A25"/>
    <mergeCell ref="A30:A31"/>
    <mergeCell ref="A32:A33"/>
    <mergeCell ref="A55:B55"/>
    <mergeCell ref="C55:F55"/>
    <mergeCell ref="A56:F56"/>
    <mergeCell ref="A57:G57"/>
    <mergeCell ref="A58:B58"/>
    <mergeCell ref="C58:F58"/>
    <mergeCell ref="A27:F27"/>
    <mergeCell ref="A28:G28"/>
    <mergeCell ref="A52:B52"/>
  </mergeCells>
  <phoneticPr fontId="8" type="noConversion"/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9651E71-4D08-4EE2-A9AD-8098F7449E07}">
  <ds:schemaRefs/>
</ds:datastoreItem>
</file>

<file path=customXml/itemProps2.xml><?xml version="1.0" encoding="utf-8"?>
<ds:datastoreItem xmlns:ds="http://schemas.openxmlformats.org/officeDocument/2006/customXml" ds:itemID="{FF9DB3E2-5EFC-4DB1-B30B-B42B244623E2}">
  <ds:schemaRefs/>
</ds:datastoreItem>
</file>

<file path=customXml/itemProps3.xml><?xml version="1.0" encoding="utf-8"?>
<ds:datastoreItem xmlns:ds="http://schemas.openxmlformats.org/officeDocument/2006/customXml" ds:itemID="{711010CF-846B-4647-BE51-90ECE8CE17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结算单-地接社</vt:lpstr>
      <vt:lpstr>报价单-地接社</vt:lpstr>
      <vt:lpstr>'报价单-地接社'!Print_Area</vt:lpstr>
      <vt:lpstr>'结算单-地接社'!Print_Area</vt:lpstr>
      <vt:lpstr>'报价单-地接社'!Print_Titles</vt:lpstr>
      <vt:lpstr>'结算单-地接社'!Print_Titles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吴茜 耿</cp:lastModifiedBy>
  <cp:lastPrinted>2024-05-07T02:17:39Z</cp:lastPrinted>
  <dcterms:created xsi:type="dcterms:W3CDTF">2005-03-26T15:37:00Z</dcterms:created>
  <dcterms:modified xsi:type="dcterms:W3CDTF">2024-05-09T02:17:31Z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2052-12.1.0.16120</vt:lpwstr>
  </property>
</Properties>
</file>