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929"/>
  <workbookPr/>
  <mc:AlternateContent xmlns:mc="http://schemas.openxmlformats.org/markup-compatibility/2006">
    <mc:Choice Requires="x15">
      <x15ac:absPath xmlns:x15ac="http://schemas.microsoft.com/office/spreadsheetml/2010/11/ac" url="C:\Users\Pineapple republic\Desktop\"/>
    </mc:Choice>
  </mc:AlternateContent>
  <xr:revisionPtr revIDLastSave="0" documentId="13_ncr:1_{93D8901E-09E7-4C7F-81E7-D4F60F762DDE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员工报销明细" sheetId="3" r:id="rId1"/>
  </sheets>
  <calcPr calcId="191029" concurrentCalc="0"/>
</workbook>
</file>

<file path=xl/calcChain.xml><?xml version="1.0" encoding="utf-8"?>
<calcChain xmlns="http://schemas.openxmlformats.org/spreadsheetml/2006/main">
  <c r="G66" i="3" l="1"/>
  <c r="G61" i="3"/>
  <c r="G57" i="3"/>
  <c r="G54" i="3"/>
  <c r="G49" i="3"/>
  <c r="G44" i="3"/>
  <c r="G37" i="3"/>
  <c r="G30" i="3"/>
  <c r="G25" i="3"/>
  <c r="G22" i="3"/>
  <c r="G67" i="3"/>
  <c r="E66" i="3"/>
  <c r="E58" i="3"/>
  <c r="E61" i="3"/>
  <c r="E55" i="3"/>
  <c r="E57" i="3"/>
  <c r="E50" i="3"/>
  <c r="E54" i="3"/>
  <c r="E45" i="3"/>
  <c r="E49" i="3"/>
  <c r="E38" i="3"/>
  <c r="E44" i="3"/>
  <c r="E31" i="3"/>
  <c r="E37" i="3"/>
  <c r="E26" i="3"/>
  <c r="E30" i="3"/>
  <c r="E23" i="3"/>
  <c r="E25" i="3"/>
  <c r="E8" i="3"/>
  <c r="E22" i="3"/>
  <c r="E67" i="3"/>
  <c r="A72" i="3"/>
  <c r="H9" i="3"/>
  <c r="H10" i="3"/>
  <c r="H11" i="3"/>
  <c r="H12" i="3"/>
  <c r="H13" i="3"/>
  <c r="H14" i="3"/>
  <c r="H15" i="3"/>
  <c r="H19" i="3"/>
  <c r="H20" i="3"/>
  <c r="H21" i="3"/>
  <c r="H22" i="3"/>
  <c r="H26" i="3"/>
  <c r="H27" i="3"/>
  <c r="H28" i="3"/>
  <c r="H29" i="3"/>
  <c r="H30" i="3"/>
  <c r="H23" i="3"/>
  <c r="H24" i="3"/>
  <c r="H25" i="3"/>
  <c r="H31" i="3"/>
  <c r="H32" i="3"/>
  <c r="H34" i="3"/>
  <c r="H36" i="3"/>
  <c r="H37" i="3"/>
  <c r="H38" i="3"/>
  <c r="H40" i="3"/>
  <c r="H41" i="3"/>
  <c r="H42" i="3"/>
  <c r="H43" i="3"/>
  <c r="H44" i="3"/>
  <c r="H45" i="3"/>
  <c r="H46" i="3"/>
  <c r="H47" i="3"/>
  <c r="H48" i="3"/>
  <c r="H49" i="3"/>
  <c r="H50" i="3"/>
  <c r="H51" i="3"/>
  <c r="H52" i="3"/>
  <c r="H53" i="3"/>
  <c r="H54" i="3"/>
  <c r="H55" i="3"/>
  <c r="H56" i="3"/>
  <c r="H57" i="3"/>
  <c r="H58" i="3"/>
  <c r="H59" i="3"/>
  <c r="H60" i="3"/>
  <c r="H61" i="3"/>
  <c r="F66" i="3"/>
  <c r="H66" i="3"/>
  <c r="H67" i="3"/>
  <c r="C72" i="3"/>
  <c r="I72" i="3"/>
  <c r="G72" i="3"/>
  <c r="F61" i="3"/>
  <c r="F57" i="3"/>
  <c r="F54" i="3"/>
  <c r="F49" i="3"/>
  <c r="F44" i="3"/>
  <c r="F37" i="3"/>
  <c r="F30" i="3"/>
  <c r="F25" i="3"/>
  <c r="F22" i="3"/>
  <c r="F67" i="3"/>
  <c r="E72" i="3"/>
  <c r="D66" i="3"/>
  <c r="D61" i="3"/>
  <c r="D57" i="3"/>
  <c r="D54" i="3"/>
  <c r="D49" i="3"/>
  <c r="D44" i="3"/>
  <c r="D37" i="3"/>
  <c r="D30" i="3"/>
  <c r="D25" i="3"/>
  <c r="D22" i="3"/>
  <c r="D67" i="3"/>
  <c r="C66" i="3"/>
  <c r="C61" i="3"/>
  <c r="C57" i="3"/>
  <c r="C54" i="3"/>
  <c r="C49" i="3"/>
  <c r="C44" i="3"/>
  <c r="C37" i="3"/>
  <c r="C30" i="3"/>
  <c r="C25" i="3"/>
  <c r="C22" i="3"/>
  <c r="C67" i="3"/>
  <c r="H65" i="3"/>
  <c r="H64" i="3"/>
  <c r="H62" i="3"/>
</calcChain>
</file>

<file path=xl/sharedStrings.xml><?xml version="1.0" encoding="utf-8"?>
<sst xmlns="http://schemas.openxmlformats.org/spreadsheetml/2006/main" count="112" uniqueCount="101">
  <si>
    <t>【借款报销单】</t>
  </si>
  <si>
    <r>
      <rPr>
        <b/>
        <sz val="11"/>
        <color theme="1"/>
        <rFont val="DengXian"/>
        <charset val="134"/>
        <scheme val="minor"/>
      </rPr>
      <t>团号：</t>
    </r>
    <r>
      <rPr>
        <sz val="11"/>
        <color theme="1"/>
        <rFont val="DengXian"/>
        <charset val="134"/>
        <scheme val="minor"/>
      </rPr>
      <t>HMOA-210112-PSA617</t>
    </r>
  </si>
  <si>
    <t>会议日期：2021.1.20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</si>
  <si>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</si>
  <si>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</si>
  <si>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</si>
  <si>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</si>
  <si>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</si>
  <si>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</si>
  <si>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</si>
  <si>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</si>
  <si>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</si>
  <si>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</si>
  <si>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</si>
  <si>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</si>
  <si>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</si>
  <si>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火车票</t>
  </si>
  <si>
    <t>可用项目：租车费、大交通、过路费、过桥费。
加油费（仅试驾活动可用，且只可使用活动当时当地的加油票）</t>
  </si>
  <si>
    <t>金额不对</t>
  </si>
  <si>
    <t>机场大巴</t>
  </si>
  <si>
    <t>打车</t>
  </si>
  <si>
    <t>活动延期退票费</t>
  </si>
  <si>
    <t>滴滴打车</t>
  </si>
  <si>
    <t>机票</t>
  </si>
  <si>
    <t>缺票</t>
  </si>
  <si>
    <t>油费-陈佳伟</t>
  </si>
  <si>
    <t>缺200</t>
  </si>
  <si>
    <t>上海-江苏 过路费--陈</t>
  </si>
  <si>
    <t>过路费--岳</t>
  </si>
  <si>
    <t>过路费--马</t>
  </si>
  <si>
    <t>油费-岳钟蕾</t>
  </si>
  <si>
    <t>补220的油费</t>
  </si>
  <si>
    <t>上海-江苏 过路费--岳</t>
  </si>
  <si>
    <t>租车费用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</si>
  <si>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</si>
  <si>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</si>
  <si>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</si>
  <si>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</si>
  <si>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</si>
  <si>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</si>
  <si>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</si>
  <si>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</si>
  <si>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稻香村糕点</t>
  </si>
  <si>
    <t>需提供刷卡联、菜单（小票）</t>
  </si>
  <si>
    <t>宜兴餐费</t>
  </si>
  <si>
    <t>宜兴餐费--马老师付款</t>
  </si>
  <si>
    <t>活动餐费合计</t>
  </si>
  <si>
    <t>现地采买费用</t>
  </si>
  <si>
    <t>拉杆音响</t>
  </si>
  <si>
    <t>尽量提供可用的原始发票，发票项目不可用的，且开票需要加收税点的可以不提供原始发票。网上交易均需提供交易截图。</t>
  </si>
  <si>
    <t>防疫物资--陈</t>
  </si>
  <si>
    <t>现地采买费用合计</t>
  </si>
  <si>
    <t>第三方人员费用</t>
  </si>
  <si>
    <t>礼仪核酸检测费</t>
  </si>
  <si>
    <t xml:space="preserve">司机,导游不得直接付款,要使用地接间接付款
身份证复印件,收条,签字即可,每人超过800元/人,需要补票或交个人所得税。
</t>
  </si>
  <si>
    <t>兼职3晚2间住宿费</t>
  </si>
  <si>
    <t>兼职1晚2间住宿费</t>
  </si>
  <si>
    <t>第三方人员费用合计</t>
  </si>
  <si>
    <t>制作费</t>
  </si>
  <si>
    <t>快印主持人手卡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</si>
  <si>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</si>
  <si>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</si>
  <si>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</si>
  <si>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</si>
  <si>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</si>
  <si>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</si>
  <si>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</si>
  <si>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住宿</t>
  </si>
  <si>
    <t>马可2晚房费</t>
  </si>
  <si>
    <t>马可1晚房费</t>
  </si>
  <si>
    <t>帐篷租赁费</t>
  </si>
  <si>
    <t>隔离点帐篷租赁费--陈</t>
  </si>
  <si>
    <t>LEMON车费+1000德制作费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</si>
  <si>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</si>
  <si>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</si>
  <si>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</si>
  <si>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</si>
  <si>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</si>
  <si>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</si>
  <si>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</si>
  <si>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</si>
  <si>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</si>
  <si>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</si>
  <si>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</si>
  <si>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少68</t>
    <phoneticPr fontId="9" type="noConversion"/>
  </si>
  <si>
    <t>马可</t>
    <phoneticPr fontId="9" type="noConversion"/>
  </si>
  <si>
    <t>少68元</t>
    <phoneticPr fontId="9" type="noConversion"/>
  </si>
  <si>
    <t>少870</t>
    <phoneticPr fontId="9" type="noConversion"/>
  </si>
  <si>
    <t>少134</t>
    <phoneticPr fontId="9" type="noConversion"/>
  </si>
  <si>
    <t>少200</t>
    <phoneticPr fontId="9" type="noConversion"/>
  </si>
  <si>
    <t>少截图</t>
    <phoneticPr fontId="9" type="noConversion"/>
  </si>
  <si>
    <t>没找到</t>
    <phoneticPr fontId="9" type="noConversion"/>
  </si>
  <si>
    <t>付款记录</t>
    <phoneticPr fontId="9" type="noConversion"/>
  </si>
  <si>
    <t>改金额</t>
    <phoneticPr fontId="9" type="noConversion"/>
  </si>
  <si>
    <t>少付款记录</t>
    <phoneticPr fontId="9" type="noConversion"/>
  </si>
  <si>
    <t>少154.02</t>
    <phoneticPr fontId="9" type="noConversion"/>
  </si>
  <si>
    <t>有票103.88和52.82、</t>
    <phoneticPr fontId="9" type="noConversion"/>
  </si>
  <si>
    <t>明细账单对不上</t>
    <phoneticPr fontId="9" type="noConversion"/>
  </si>
  <si>
    <t>400无票</t>
    <phoneticPr fontId="9" type="noConversion"/>
  </si>
  <si>
    <t>付款记录没有</t>
    <phoneticPr fontId="9" type="noConversion"/>
  </si>
  <si>
    <t>无所有及京东订单截图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</si>
</sst>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10">
    <font>
      <sz val="11"/>
      <color theme="1"/>
      <name val="DengXian"/>
      <charset val="134"/>
      <scheme val="minor"/>
    </font>
    <font>
      <b/>
      <sz val="11"/>
      <color theme="1"/>
      <name val="DengXian"/>
      <charset val="134"/>
      <scheme val="minor"/>
    </font>
    <font>
      <b/>
      <sz val="14"/>
      <color theme="1"/>
      <name val="DengXian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DengXian"/>
      <charset val="134"/>
      <scheme val="minor"/>
    </font>
    <font>
      <sz val="11"/>
      <color theme="1"/>
      <name val="DengXian"/>
      <charset val="134"/>
      <scheme val="minor"/>
    </font>
    <font>
      <sz val="11"/>
      <color indexed="8"/>
      <name val="宋体"/>
      <family val="3"/>
      <charset val="134"/>
    </font>
    <font>
      <sz val="9"/>
      <name val="DengXian"/>
      <charset val="134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6" tint="0.3998840296639912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89013336588644"/>
        <bgColor indexed="64"/>
      </patternFill>
    </fill>
    <fill>
      <patternFill patternType="solid">
        <fgColor rgb="FF00B05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78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3" fillId="4" borderId="2" xfId="0" applyNumberFormat="1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/>
    </xf>
    <xf numFmtId="40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40" fontId="0" fillId="7" borderId="2" xfId="0" applyNumberFormat="1" applyFill="1" applyBorder="1" applyAlignment="1">
      <alignment horizontal="right" vertical="center"/>
    </xf>
    <xf numFmtId="40" fontId="0" fillId="9" borderId="2" xfId="0" applyNumberFormat="1" applyFill="1" applyBorder="1" applyAlignment="1">
      <alignment horizontal="right" vertical="center"/>
    </xf>
    <xf numFmtId="0" fontId="1" fillId="10" borderId="2" xfId="0" applyFont="1" applyFill="1" applyBorder="1" applyAlignment="1">
      <alignment horizontal="center" vertical="center"/>
    </xf>
    <xf numFmtId="0" fontId="5" fillId="10" borderId="2" xfId="0" applyFont="1" applyFill="1" applyBorder="1" applyAlignment="1">
      <alignment horizontal="center" vertical="center"/>
    </xf>
    <xf numFmtId="40" fontId="1" fillId="10" borderId="2" xfId="0" applyNumberFormat="1" applyFont="1" applyFill="1" applyBorder="1" applyAlignment="1">
      <alignment horizontal="right" vertical="center"/>
    </xf>
    <xf numFmtId="40" fontId="1" fillId="10" borderId="2" xfId="0" applyNumberFormat="1" applyFont="1" applyFill="1" applyBorder="1" applyAlignment="1">
      <alignment horizontal="center" vertical="center"/>
    </xf>
    <xf numFmtId="0" fontId="2" fillId="0" borderId="0" xfId="2" applyFont="1" applyAlignment="1">
      <alignment vertical="center"/>
    </xf>
    <xf numFmtId="0" fontId="0" fillId="0" borderId="2" xfId="0" applyFill="1" applyBorder="1">
      <alignment vertical="center"/>
    </xf>
    <xf numFmtId="0" fontId="1" fillId="10" borderId="2" xfId="0" applyFont="1" applyFill="1" applyBorder="1">
      <alignment vertical="center"/>
    </xf>
    <xf numFmtId="0" fontId="0" fillId="0" borderId="2" xfId="0" applyFont="1" applyFill="1" applyBorder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40" fontId="1" fillId="0" borderId="0" xfId="0" applyNumberFormat="1" applyFont="1" applyAlignment="1">
      <alignment horizontal="center" vertical="center"/>
    </xf>
    <xf numFmtId="0" fontId="6" fillId="0" borderId="2" xfId="0" applyFont="1" applyBorder="1">
      <alignment vertical="center"/>
    </xf>
    <xf numFmtId="0" fontId="3" fillId="7" borderId="2" xfId="0" applyFont="1" applyFill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40" fontId="0" fillId="0" borderId="2" xfId="0" applyNumberFormat="1" applyFill="1" applyBorder="1" applyAlignment="1">
      <alignment horizontal="right" vertical="center"/>
    </xf>
    <xf numFmtId="40" fontId="0" fillId="0" borderId="2" xfId="0" applyNumberFormat="1" applyFont="1" applyFill="1" applyBorder="1" applyAlignment="1">
      <alignment horizontal="right" vertical="center"/>
    </xf>
    <xf numFmtId="40" fontId="1" fillId="0" borderId="2" xfId="0" applyNumberFormat="1" applyFont="1" applyFill="1" applyBorder="1" applyAlignment="1">
      <alignment horizontal="right" vertical="center"/>
    </xf>
    <xf numFmtId="0" fontId="1" fillId="0" borderId="2" xfId="0" applyFont="1" applyFill="1" applyBorder="1">
      <alignment vertical="center"/>
    </xf>
    <xf numFmtId="0" fontId="0" fillId="0" borderId="2" xfId="0" applyFill="1" applyBorder="1" applyAlignment="1">
      <alignment vertical="center" wrapText="1"/>
    </xf>
    <xf numFmtId="0" fontId="0" fillId="0" borderId="0" xfId="0" applyAlignment="1">
      <alignment horizontal="left" vertical="center"/>
    </xf>
    <xf numFmtId="40" fontId="0" fillId="9" borderId="2" xfId="0" applyNumberFormat="1" applyFont="1" applyFill="1" applyBorder="1" applyAlignment="1">
      <alignment horizontal="right" vertical="center"/>
    </xf>
    <xf numFmtId="40" fontId="0" fillId="11" borderId="2" xfId="0" applyNumberFormat="1" applyFill="1" applyBorder="1" applyAlignment="1">
      <alignment horizontal="right" vertical="center"/>
    </xf>
    <xf numFmtId="40" fontId="0" fillId="7" borderId="2" xfId="0" applyNumberFormat="1" applyFont="1" applyFill="1" applyBorder="1" applyAlignment="1">
      <alignment horizontal="right" vertical="center"/>
    </xf>
    <xf numFmtId="0" fontId="0" fillId="7" borderId="2" xfId="0" applyFill="1" applyBorder="1">
      <alignment vertical="center"/>
    </xf>
    <xf numFmtId="0" fontId="0" fillId="7" borderId="0" xfId="0" applyFill="1">
      <alignment vertical="center"/>
    </xf>
    <xf numFmtId="0" fontId="0" fillId="8" borderId="0" xfId="0" applyFill="1">
      <alignment vertical="center"/>
    </xf>
    <xf numFmtId="0" fontId="2" fillId="0" borderId="0" xfId="2" applyFont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7" fontId="5" fillId="6" borderId="7" xfId="0" applyNumberFormat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40" fontId="0" fillId="0" borderId="3" xfId="0" applyNumberFormat="1" applyBorder="1" applyAlignment="1">
      <alignment horizontal="center" vertical="center"/>
    </xf>
    <xf numFmtId="40" fontId="0" fillId="0" borderId="5" xfId="0" applyNumberFormat="1" applyBorder="1" applyAlignment="1">
      <alignment horizontal="center" vertical="center"/>
    </xf>
    <xf numFmtId="177" fontId="5" fillId="6" borderId="6" xfId="0" applyNumberFormat="1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40" fontId="0" fillId="0" borderId="2" xfId="0" applyNumberForma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40" fontId="0" fillId="6" borderId="2" xfId="0" applyNumberFormat="1" applyFill="1" applyBorder="1" applyAlignment="1">
      <alignment horizontal="right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3350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T74"/>
  <sheetViews>
    <sheetView tabSelected="1" topLeftCell="B22" workbookViewId="0">
      <selection activeCell="R31" sqref="R31"/>
    </sheetView>
  </sheetViews>
  <sheetFormatPr defaultColWidth="8.88671875" defaultRowHeight="21" customHeight="1"/>
  <cols>
    <col min="1" max="1" width="8.88671875" style="2"/>
    <col min="2" max="2" width="16.6640625" customWidth="1"/>
    <col min="3" max="3" width="13.109375" style="3" customWidth="1"/>
    <col min="4" max="4" width="8.88671875" style="2"/>
    <col min="5" max="5" width="16.21875" style="2" customWidth="1"/>
    <col min="6" max="6" width="12" bestFit="1" customWidth="1"/>
    <col min="7" max="7" width="10.77734375" bestFit="1" customWidth="1"/>
    <col min="8" max="8" width="12" bestFit="1" customWidth="1"/>
    <col min="9" max="9" width="24.88671875" customWidth="1"/>
    <col min="10" max="10" width="39.44140625" customWidth="1"/>
    <col min="11" max="16" width="8.88671875" hidden="1" customWidth="1"/>
    <col min="18" max="18" width="21.33203125" bestFit="1" customWidth="1"/>
    <col min="20" max="20" width="11" bestFit="1" customWidth="1"/>
  </cols>
  <sheetData>
    <row r="2" spans="1:20" ht="21" customHeight="1">
      <c r="C2" s="40" t="s">
        <v>0</v>
      </c>
      <c r="D2" s="40"/>
      <c r="E2" s="40"/>
      <c r="F2" s="40"/>
      <c r="G2" s="40"/>
      <c r="H2" s="40"/>
      <c r="I2" s="18"/>
      <c r="J2" s="18"/>
      <c r="K2" s="18"/>
      <c r="L2" s="18"/>
    </row>
    <row r="4" spans="1:20" ht="21" customHeight="1">
      <c r="H4" s="68" t="s">
        <v>1</v>
      </c>
      <c r="I4" s="68"/>
      <c r="J4" s="68" t="s">
        <v>2</v>
      </c>
    </row>
    <row r="5" spans="1:20" ht="21" customHeight="1">
      <c r="H5" s="69"/>
      <c r="I5" s="69"/>
      <c r="J5" s="69"/>
    </row>
    <row r="6" spans="1:20" ht="21" customHeight="1">
      <c r="A6" s="51" t="s">
        <v>3</v>
      </c>
      <c r="B6" s="56" t="s">
        <v>4</v>
      </c>
      <c r="C6" s="41" t="s">
        <v>5</v>
      </c>
      <c r="D6" s="41"/>
      <c r="E6" s="41"/>
      <c r="F6" s="42" t="s">
        <v>6</v>
      </c>
      <c r="G6" s="42"/>
      <c r="H6" s="42"/>
      <c r="I6" s="42"/>
      <c r="J6" s="56" t="s">
        <v>7</v>
      </c>
    </row>
    <row r="7" spans="1:20" ht="21" customHeight="1">
      <c r="A7" s="51"/>
      <c r="B7" s="56"/>
      <c r="C7" s="6" t="s">
        <v>8</v>
      </c>
      <c r="D7" s="7" t="s">
        <v>9</v>
      </c>
      <c r="E7" s="4" t="s">
        <v>10</v>
      </c>
      <c r="F7" s="5" t="s">
        <v>11</v>
      </c>
      <c r="G7" s="5" t="s">
        <v>12</v>
      </c>
      <c r="H7" s="5" t="s">
        <v>13</v>
      </c>
      <c r="I7" s="5" t="s">
        <v>14</v>
      </c>
      <c r="J7" s="56"/>
      <c r="Q7" s="39" t="s">
        <v>85</v>
      </c>
    </row>
    <row r="8" spans="1:20" ht="21" customHeight="1">
      <c r="A8" s="52">
        <v>1</v>
      </c>
      <c r="B8" s="46" t="s">
        <v>15</v>
      </c>
      <c r="C8" s="57">
        <v>0</v>
      </c>
      <c r="D8" s="52">
        <v>0</v>
      </c>
      <c r="E8" s="65">
        <f>C8*D8</f>
        <v>0</v>
      </c>
      <c r="F8" s="13">
        <v>500</v>
      </c>
      <c r="G8" s="28">
        <v>0</v>
      </c>
      <c r="H8" s="12">
        <v>500</v>
      </c>
      <c r="I8" s="19" t="s">
        <v>16</v>
      </c>
      <c r="J8" s="62" t="s">
        <v>17</v>
      </c>
      <c r="K8" t="s">
        <v>18</v>
      </c>
      <c r="L8" t="s">
        <v>84</v>
      </c>
      <c r="Q8" s="39">
        <v>246</v>
      </c>
      <c r="R8">
        <v>254</v>
      </c>
      <c r="S8" t="s">
        <v>86</v>
      </c>
      <c r="T8" t="s">
        <v>90</v>
      </c>
    </row>
    <row r="9" spans="1:20" ht="21" customHeight="1">
      <c r="A9" s="52"/>
      <c r="B9" s="46"/>
      <c r="C9" s="57"/>
      <c r="D9" s="52"/>
      <c r="E9" s="65"/>
      <c r="F9" s="13">
        <v>40</v>
      </c>
      <c r="G9" s="28">
        <v>0</v>
      </c>
      <c r="H9" s="13">
        <f t="shared" ref="H9:H15" si="0">G9+F9</f>
        <v>40</v>
      </c>
      <c r="I9" s="19" t="s">
        <v>19</v>
      </c>
      <c r="J9" s="63"/>
    </row>
    <row r="10" spans="1:20" ht="21" customHeight="1">
      <c r="A10" s="52"/>
      <c r="B10" s="46"/>
      <c r="C10" s="57"/>
      <c r="D10" s="52"/>
      <c r="E10" s="65"/>
      <c r="F10" s="13">
        <v>41.55</v>
      </c>
      <c r="G10" s="28">
        <v>0</v>
      </c>
      <c r="H10" s="13">
        <f t="shared" si="0"/>
        <v>41.55</v>
      </c>
      <c r="I10" s="19" t="s">
        <v>20</v>
      </c>
      <c r="J10" s="63"/>
    </row>
    <row r="11" spans="1:20" ht="21" customHeight="1">
      <c r="A11" s="52"/>
      <c r="B11" s="46"/>
      <c r="C11" s="57"/>
      <c r="D11" s="52"/>
      <c r="E11" s="65"/>
      <c r="F11" s="13">
        <v>216</v>
      </c>
      <c r="G11" s="28">
        <v>0</v>
      </c>
      <c r="H11" s="13">
        <f t="shared" si="0"/>
        <v>216</v>
      </c>
      <c r="I11" s="19" t="s">
        <v>21</v>
      </c>
      <c r="J11" s="63"/>
    </row>
    <row r="12" spans="1:20" ht="21" customHeight="1">
      <c r="A12" s="52"/>
      <c r="B12" s="46"/>
      <c r="C12" s="57"/>
      <c r="D12" s="52"/>
      <c r="E12" s="65"/>
      <c r="F12" s="13">
        <v>113.13</v>
      </c>
      <c r="G12" s="28">
        <v>0</v>
      </c>
      <c r="H12" s="13">
        <f t="shared" si="0"/>
        <v>113.13</v>
      </c>
      <c r="I12" s="19" t="s">
        <v>22</v>
      </c>
      <c r="J12" s="63"/>
    </row>
    <row r="13" spans="1:20" ht="21" customHeight="1">
      <c r="A13" s="52"/>
      <c r="B13" s="46"/>
      <c r="C13" s="57"/>
      <c r="D13" s="52"/>
      <c r="E13" s="65"/>
      <c r="F13" s="13">
        <v>3108</v>
      </c>
      <c r="G13" s="28">
        <v>870</v>
      </c>
      <c r="H13" s="12">
        <f t="shared" si="0"/>
        <v>3978</v>
      </c>
      <c r="I13" s="19" t="s">
        <v>23</v>
      </c>
      <c r="J13" s="63"/>
      <c r="K13" t="s">
        <v>24</v>
      </c>
      <c r="L13" s="33">
        <v>870</v>
      </c>
      <c r="Q13" t="s">
        <v>87</v>
      </c>
      <c r="R13" t="s">
        <v>90</v>
      </c>
    </row>
    <row r="14" spans="1:20" ht="21" customHeight="1">
      <c r="A14" s="52"/>
      <c r="B14" s="46"/>
      <c r="C14" s="57"/>
      <c r="D14" s="52"/>
      <c r="E14" s="65"/>
      <c r="F14" s="13">
        <v>366.32</v>
      </c>
      <c r="G14" s="28">
        <v>0</v>
      </c>
      <c r="H14" s="12">
        <f t="shared" si="0"/>
        <v>366.32</v>
      </c>
      <c r="I14" s="19" t="s">
        <v>25</v>
      </c>
      <c r="J14" s="63"/>
      <c r="K14" t="s">
        <v>26</v>
      </c>
      <c r="Q14" t="s">
        <v>89</v>
      </c>
      <c r="R14" t="s">
        <v>90</v>
      </c>
    </row>
    <row r="15" spans="1:20" ht="21" customHeight="1">
      <c r="A15" s="52"/>
      <c r="B15" s="46"/>
      <c r="C15" s="57"/>
      <c r="D15" s="52"/>
      <c r="E15" s="65"/>
      <c r="F15" s="13">
        <v>181.09</v>
      </c>
      <c r="G15" s="28">
        <v>0</v>
      </c>
      <c r="H15" s="12">
        <f t="shared" si="0"/>
        <v>181.09</v>
      </c>
      <c r="I15" s="19" t="s">
        <v>27</v>
      </c>
      <c r="J15" s="63"/>
      <c r="Q15" t="s">
        <v>91</v>
      </c>
    </row>
    <row r="16" spans="1:20" ht="21" customHeight="1">
      <c r="A16" s="52"/>
      <c r="B16" s="46"/>
      <c r="C16" s="57"/>
      <c r="D16" s="52"/>
      <c r="E16" s="65"/>
      <c r="F16" s="34">
        <v>100.73</v>
      </c>
      <c r="G16" s="29">
        <v>0</v>
      </c>
      <c r="H16" s="36">
        <v>100.73</v>
      </c>
      <c r="I16" s="19" t="s">
        <v>28</v>
      </c>
      <c r="J16" s="63"/>
      <c r="Q16" t="s">
        <v>91</v>
      </c>
      <c r="R16" s="39">
        <v>100.73</v>
      </c>
      <c r="S16" s="39" t="s">
        <v>93</v>
      </c>
      <c r="T16" t="s">
        <v>94</v>
      </c>
    </row>
    <row r="17" spans="1:18" ht="21" customHeight="1">
      <c r="A17" s="52"/>
      <c r="B17" s="46"/>
      <c r="C17" s="57"/>
      <c r="D17" s="52"/>
      <c r="E17" s="65"/>
      <c r="F17" s="34">
        <v>93</v>
      </c>
      <c r="G17" s="29">
        <v>0</v>
      </c>
      <c r="H17" s="34">
        <v>93</v>
      </c>
      <c r="I17" s="19" t="s">
        <v>28</v>
      </c>
      <c r="J17" s="63"/>
    </row>
    <row r="18" spans="1:18" ht="21" customHeight="1">
      <c r="A18" s="52"/>
      <c r="B18" s="46"/>
      <c r="C18" s="57"/>
      <c r="D18" s="52"/>
      <c r="E18" s="65"/>
      <c r="F18" s="34">
        <v>120</v>
      </c>
      <c r="G18" s="29">
        <v>0</v>
      </c>
      <c r="H18" s="34">
        <v>120</v>
      </c>
      <c r="I18" s="19" t="s">
        <v>29</v>
      </c>
      <c r="J18" s="63"/>
    </row>
    <row r="19" spans="1:18" ht="21" customHeight="1">
      <c r="A19" s="52"/>
      <c r="B19" s="46"/>
      <c r="C19" s="57"/>
      <c r="D19" s="52"/>
      <c r="E19" s="65"/>
      <c r="F19" s="13">
        <v>552.63</v>
      </c>
      <c r="G19" s="28">
        <v>440</v>
      </c>
      <c r="H19" s="12">
        <f t="shared" ref="H19:H21" si="1">G19+F19</f>
        <v>992.63</v>
      </c>
      <c r="I19" s="37" t="s">
        <v>30</v>
      </c>
      <c r="J19" s="63"/>
      <c r="K19" t="s">
        <v>31</v>
      </c>
      <c r="Q19" s="38" t="s">
        <v>88</v>
      </c>
      <c r="R19" t="s">
        <v>90</v>
      </c>
    </row>
    <row r="20" spans="1:18" ht="21" customHeight="1">
      <c r="A20" s="52"/>
      <c r="B20" s="46"/>
      <c r="C20" s="57"/>
      <c r="D20" s="52"/>
      <c r="E20" s="65"/>
      <c r="F20" s="13">
        <v>131</v>
      </c>
      <c r="G20" s="28">
        <v>128.44999999999999</v>
      </c>
      <c r="H20" s="13">
        <f t="shared" si="1"/>
        <v>259.45</v>
      </c>
      <c r="I20" s="19" t="s">
        <v>32</v>
      </c>
      <c r="J20" s="63"/>
      <c r="N20">
        <v>259.45</v>
      </c>
    </row>
    <row r="21" spans="1:18" ht="21" customHeight="1">
      <c r="A21" s="52"/>
      <c r="B21" s="46"/>
      <c r="C21" s="57"/>
      <c r="D21" s="52"/>
      <c r="E21" s="65"/>
      <c r="F21" s="13">
        <v>1038</v>
      </c>
      <c r="G21" s="28">
        <v>0</v>
      </c>
      <c r="H21" s="13">
        <f t="shared" si="1"/>
        <v>1038</v>
      </c>
      <c r="I21" s="19" t="s">
        <v>33</v>
      </c>
      <c r="J21" s="63"/>
      <c r="Q21" t="s">
        <v>90</v>
      </c>
    </row>
    <row r="22" spans="1:18" s="1" customFormat="1" ht="21" customHeight="1">
      <c r="A22" s="14"/>
      <c r="B22" s="15" t="s">
        <v>34</v>
      </c>
      <c r="C22" s="16">
        <f>SUM(C8)</f>
        <v>0</v>
      </c>
      <c r="D22" s="17">
        <f>SUM(D8)</f>
        <v>0</v>
      </c>
      <c r="E22" s="17">
        <f>SUM(E8)</f>
        <v>0</v>
      </c>
      <c r="F22" s="30">
        <f>SUM(F8:F21)</f>
        <v>6601.45</v>
      </c>
      <c r="G22" s="30">
        <f>SUM(G8:G21)</f>
        <v>1438.45</v>
      </c>
      <c r="H22" s="30">
        <f>SUM(H8:H21)</f>
        <v>8039.9</v>
      </c>
      <c r="I22" s="31"/>
      <c r="J22" s="64"/>
    </row>
    <row r="23" spans="1:18" ht="21" customHeight="1">
      <c r="A23" s="53">
        <v>2</v>
      </c>
      <c r="B23" s="47" t="s">
        <v>35</v>
      </c>
      <c r="C23" s="58">
        <v>0</v>
      </c>
      <c r="D23" s="53">
        <v>0</v>
      </c>
      <c r="E23" s="58">
        <f>C23*D23</f>
        <v>0</v>
      </c>
      <c r="F23" s="28">
        <v>0</v>
      </c>
      <c r="G23" s="28">
        <v>0</v>
      </c>
      <c r="H23" s="28">
        <f>F23+G23</f>
        <v>0</v>
      </c>
      <c r="I23" s="19"/>
      <c r="J23" s="62" t="s">
        <v>36</v>
      </c>
    </row>
    <row r="24" spans="1:18" ht="21" customHeight="1">
      <c r="A24" s="54"/>
      <c r="B24" s="48"/>
      <c r="C24" s="61"/>
      <c r="D24" s="54"/>
      <c r="E24" s="61"/>
      <c r="F24" s="28">
        <v>0</v>
      </c>
      <c r="G24" s="28">
        <v>0</v>
      </c>
      <c r="H24" s="28">
        <f t="shared" ref="H24" si="2">F24+G24</f>
        <v>0</v>
      </c>
      <c r="I24" s="19"/>
      <c r="J24" s="63"/>
    </row>
    <row r="25" spans="1:18" s="1" customFormat="1" ht="21" customHeight="1">
      <c r="A25" s="14"/>
      <c r="B25" s="15" t="s">
        <v>37</v>
      </c>
      <c r="C25" s="16">
        <f>SUM(C23)</f>
        <v>0</v>
      </c>
      <c r="D25" s="17">
        <f>SUM(D23)</f>
        <v>0</v>
      </c>
      <c r="E25" s="17">
        <f>SUM(E23)</f>
        <v>0</v>
      </c>
      <c r="F25" s="30">
        <f>SUM(F23:F24)</f>
        <v>0</v>
      </c>
      <c r="G25" s="30">
        <f>SUM(G23:G24)</f>
        <v>0</v>
      </c>
      <c r="H25" s="30">
        <f>SUM(H23:H24)</f>
        <v>0</v>
      </c>
      <c r="I25" s="31"/>
      <c r="J25" s="64"/>
    </row>
    <row r="26" spans="1:18" ht="21" customHeight="1">
      <c r="A26" s="53">
        <v>3</v>
      </c>
      <c r="B26" s="47" t="s">
        <v>38</v>
      </c>
      <c r="C26" s="58">
        <v>0</v>
      </c>
      <c r="D26" s="53">
        <v>0</v>
      </c>
      <c r="E26" s="58">
        <f>C26*D26</f>
        <v>0</v>
      </c>
      <c r="F26" s="28">
        <v>0</v>
      </c>
      <c r="G26" s="28">
        <v>0</v>
      </c>
      <c r="H26" s="28">
        <f>F26+G26</f>
        <v>0</v>
      </c>
      <c r="I26" s="19"/>
      <c r="J26" s="70" t="s">
        <v>39</v>
      </c>
    </row>
    <row r="27" spans="1:18" ht="21" customHeight="1">
      <c r="A27" s="55"/>
      <c r="B27" s="49"/>
      <c r="C27" s="59"/>
      <c r="D27" s="55"/>
      <c r="E27" s="59"/>
      <c r="F27" s="28">
        <v>0</v>
      </c>
      <c r="G27" s="28">
        <v>0</v>
      </c>
      <c r="H27" s="28">
        <f>F27+G27</f>
        <v>0</v>
      </c>
      <c r="I27" s="19"/>
      <c r="J27" s="71"/>
    </row>
    <row r="28" spans="1:18" ht="21" customHeight="1">
      <c r="A28" s="55"/>
      <c r="B28" s="49"/>
      <c r="C28" s="59"/>
      <c r="D28" s="55"/>
      <c r="E28" s="59"/>
      <c r="F28" s="28">
        <v>0</v>
      </c>
      <c r="G28" s="28">
        <v>0</v>
      </c>
      <c r="H28" s="28">
        <f t="shared" ref="H28:H31" si="3">F28+G28</f>
        <v>0</v>
      </c>
      <c r="I28" s="19"/>
      <c r="J28" s="71"/>
    </row>
    <row r="29" spans="1:18" ht="21" customHeight="1">
      <c r="A29" s="55"/>
      <c r="B29" s="49"/>
      <c r="C29" s="59"/>
      <c r="D29" s="55"/>
      <c r="E29" s="59"/>
      <c r="F29" s="28">
        <v>0</v>
      </c>
      <c r="G29" s="28">
        <v>0</v>
      </c>
      <c r="H29" s="28">
        <f t="shared" si="3"/>
        <v>0</v>
      </c>
      <c r="I29" s="19"/>
      <c r="J29" s="71"/>
    </row>
    <row r="30" spans="1:18" s="1" customFormat="1" ht="21" customHeight="1">
      <c r="A30" s="14"/>
      <c r="B30" s="15" t="s">
        <v>40</v>
      </c>
      <c r="C30" s="16">
        <f>SUM(C26)</f>
        <v>0</v>
      </c>
      <c r="D30" s="17">
        <f t="shared" ref="D30:E30" si="4">SUM(D26)</f>
        <v>0</v>
      </c>
      <c r="E30" s="17">
        <f t="shared" si="4"/>
        <v>0</v>
      </c>
      <c r="F30" s="30">
        <f>SUM(F26:F29)</f>
        <v>0</v>
      </c>
      <c r="G30" s="30">
        <f>SUM(G26:G29)</f>
        <v>0</v>
      </c>
      <c r="H30" s="30">
        <f>SUM(H26:H29)</f>
        <v>0</v>
      </c>
      <c r="I30" s="31"/>
      <c r="J30" s="72"/>
    </row>
    <row r="31" spans="1:18" ht="20.100000000000001" customHeight="1">
      <c r="A31" s="52">
        <v>4</v>
      </c>
      <c r="B31" s="46" t="s">
        <v>41</v>
      </c>
      <c r="C31" s="57">
        <v>1000</v>
      </c>
      <c r="D31" s="52">
        <v>1</v>
      </c>
      <c r="E31" s="65">
        <f>C31*D31</f>
        <v>1000</v>
      </c>
      <c r="F31" s="13">
        <v>12490</v>
      </c>
      <c r="G31" s="28">
        <v>0</v>
      </c>
      <c r="H31" s="35">
        <f t="shared" si="3"/>
        <v>12490</v>
      </c>
      <c r="I31" s="21" t="s">
        <v>42</v>
      </c>
      <c r="J31" s="70" t="s">
        <v>43</v>
      </c>
    </row>
    <row r="32" spans="1:18" ht="20.100000000000001" customHeight="1">
      <c r="A32" s="52"/>
      <c r="B32" s="46"/>
      <c r="C32" s="57"/>
      <c r="D32" s="52"/>
      <c r="E32" s="65"/>
      <c r="F32" s="13">
        <v>655</v>
      </c>
      <c r="G32" s="13">
        <v>0</v>
      </c>
      <c r="H32" s="35">
        <f>G32+F32</f>
        <v>655</v>
      </c>
      <c r="I32" s="19" t="s">
        <v>44</v>
      </c>
      <c r="J32" s="71"/>
    </row>
    <row r="33" spans="1:19" ht="21" customHeight="1">
      <c r="A33" s="52"/>
      <c r="B33" s="46"/>
      <c r="C33" s="57"/>
      <c r="D33" s="52"/>
      <c r="E33" s="65"/>
      <c r="F33" s="28">
        <v>0</v>
      </c>
      <c r="G33" s="28"/>
      <c r="H33" s="77">
        <v>0</v>
      </c>
      <c r="I33" s="19"/>
      <c r="J33" s="71"/>
    </row>
    <row r="34" spans="1:19" ht="21" customHeight="1">
      <c r="A34" s="52"/>
      <c r="B34" s="46"/>
      <c r="C34" s="57"/>
      <c r="D34" s="52"/>
      <c r="E34" s="65"/>
      <c r="F34" s="13">
        <v>245</v>
      </c>
      <c r="G34" s="28">
        <v>0</v>
      </c>
      <c r="H34" s="12">
        <f>G34+F34</f>
        <v>245</v>
      </c>
      <c r="I34" s="19" t="s">
        <v>45</v>
      </c>
      <c r="J34" s="71"/>
      <c r="Q34" t="s">
        <v>90</v>
      </c>
    </row>
    <row r="35" spans="1:19" ht="21" customHeight="1">
      <c r="A35" s="52"/>
      <c r="B35" s="46"/>
      <c r="C35" s="57"/>
      <c r="D35" s="52"/>
      <c r="E35" s="65"/>
      <c r="F35" s="13">
        <v>151</v>
      </c>
      <c r="G35" s="28">
        <v>0</v>
      </c>
      <c r="H35" s="35">
        <v>151</v>
      </c>
      <c r="I35" s="19" t="s">
        <v>44</v>
      </c>
      <c r="J35" s="71"/>
    </row>
    <row r="36" spans="1:19" ht="21" customHeight="1">
      <c r="A36" s="52"/>
      <c r="B36" s="46"/>
      <c r="C36" s="57"/>
      <c r="D36" s="52"/>
      <c r="E36" s="65"/>
      <c r="F36" s="13">
        <v>247</v>
      </c>
      <c r="G36" s="28">
        <v>0</v>
      </c>
      <c r="H36" s="35">
        <f>G36+F36</f>
        <v>247</v>
      </c>
      <c r="I36" s="21" t="s">
        <v>44</v>
      </c>
      <c r="J36" s="71"/>
    </row>
    <row r="37" spans="1:19" s="1" customFormat="1" ht="21" customHeight="1">
      <c r="A37" s="14"/>
      <c r="B37" s="15" t="s">
        <v>46</v>
      </c>
      <c r="C37" s="16">
        <f>C31</f>
        <v>1000</v>
      </c>
      <c r="D37" s="17">
        <f>D31</f>
        <v>1</v>
      </c>
      <c r="E37" s="17">
        <f>E31</f>
        <v>1000</v>
      </c>
      <c r="F37" s="30">
        <f>SUM(F31:F36)</f>
        <v>13788</v>
      </c>
      <c r="G37" s="30">
        <f>SUM(G31:G36)</f>
        <v>0</v>
      </c>
      <c r="H37" s="30">
        <f>SUM(H31:H36)</f>
        <v>13788</v>
      </c>
      <c r="I37" s="31"/>
      <c r="J37" s="72"/>
    </row>
    <row r="38" spans="1:19" ht="21" customHeight="1">
      <c r="A38" s="53">
        <v>5</v>
      </c>
      <c r="B38" s="47" t="s">
        <v>47</v>
      </c>
      <c r="C38" s="58">
        <v>13000</v>
      </c>
      <c r="D38" s="53">
        <v>1</v>
      </c>
      <c r="E38" s="58">
        <f>C38*D38</f>
        <v>13000</v>
      </c>
      <c r="F38" s="13">
        <v>361.77</v>
      </c>
      <c r="G38" s="28">
        <v>0</v>
      </c>
      <c r="H38" s="35">
        <f>G38+F38</f>
        <v>361.77</v>
      </c>
      <c r="I38" s="21" t="s">
        <v>48</v>
      </c>
      <c r="J38" s="73" t="s">
        <v>49</v>
      </c>
    </row>
    <row r="39" spans="1:19" ht="21" customHeight="1">
      <c r="A39" s="55"/>
      <c r="B39" s="49"/>
      <c r="C39" s="59"/>
      <c r="D39" s="55"/>
      <c r="E39" s="59"/>
      <c r="F39" s="13">
        <v>364.6</v>
      </c>
      <c r="G39" s="28">
        <v>0</v>
      </c>
      <c r="H39" s="12">
        <v>364.6</v>
      </c>
      <c r="I39" s="21" t="s">
        <v>50</v>
      </c>
      <c r="J39" s="74"/>
      <c r="Q39" t="s">
        <v>95</v>
      </c>
      <c r="R39" t="s">
        <v>100</v>
      </c>
      <c r="S39" t="s">
        <v>96</v>
      </c>
    </row>
    <row r="40" spans="1:19" ht="21" customHeight="1">
      <c r="A40" s="55"/>
      <c r="B40" s="49"/>
      <c r="C40" s="59"/>
      <c r="D40" s="55"/>
      <c r="E40" s="59"/>
      <c r="F40" s="28">
        <v>0</v>
      </c>
      <c r="G40" s="28">
        <v>0</v>
      </c>
      <c r="H40" s="28">
        <f t="shared" ref="H40:H43" si="5">G40+F40</f>
        <v>0</v>
      </c>
      <c r="I40" s="21"/>
      <c r="J40" s="74"/>
    </row>
    <row r="41" spans="1:19" ht="21" customHeight="1">
      <c r="A41" s="55"/>
      <c r="B41" s="49"/>
      <c r="C41" s="59"/>
      <c r="D41" s="55"/>
      <c r="E41" s="59"/>
      <c r="F41" s="28">
        <v>0</v>
      </c>
      <c r="G41" s="28">
        <v>0</v>
      </c>
      <c r="H41" s="28">
        <f t="shared" si="5"/>
        <v>0</v>
      </c>
      <c r="I41" s="21"/>
      <c r="J41" s="74"/>
    </row>
    <row r="42" spans="1:19" ht="21" customHeight="1">
      <c r="A42" s="55"/>
      <c r="B42" s="49"/>
      <c r="C42" s="59"/>
      <c r="D42" s="55"/>
      <c r="E42" s="59"/>
      <c r="F42" s="28">
        <v>0</v>
      </c>
      <c r="G42" s="28">
        <v>0</v>
      </c>
      <c r="H42" s="28">
        <f t="shared" si="5"/>
        <v>0</v>
      </c>
      <c r="I42" s="21"/>
      <c r="J42" s="74"/>
    </row>
    <row r="43" spans="1:19" ht="21" customHeight="1">
      <c r="A43" s="55"/>
      <c r="B43" s="49"/>
      <c r="C43" s="59"/>
      <c r="D43" s="55"/>
      <c r="E43" s="61"/>
      <c r="F43" s="28">
        <v>0</v>
      </c>
      <c r="G43" s="28">
        <v>0</v>
      </c>
      <c r="H43" s="28">
        <f t="shared" si="5"/>
        <v>0</v>
      </c>
      <c r="I43" s="21"/>
      <c r="J43" s="74"/>
    </row>
    <row r="44" spans="1:19" s="1" customFormat="1" ht="21" customHeight="1">
      <c r="A44" s="14"/>
      <c r="B44" s="15" t="s">
        <v>51</v>
      </c>
      <c r="C44" s="16">
        <f>SUM(C38:C39)</f>
        <v>13000</v>
      </c>
      <c r="D44" s="17">
        <f t="shared" ref="D44" si="6">SUM(D38)</f>
        <v>1</v>
      </c>
      <c r="E44" s="17">
        <f>E38</f>
        <v>13000</v>
      </c>
      <c r="F44" s="30">
        <f>SUM(F38:F43)</f>
        <v>726.37</v>
      </c>
      <c r="G44" s="30">
        <f>SUM(G38:G43)</f>
        <v>0</v>
      </c>
      <c r="H44" s="30">
        <f>SUM(H38:H43)</f>
        <v>726.37</v>
      </c>
      <c r="I44" s="31"/>
      <c r="J44" s="75"/>
    </row>
    <row r="45" spans="1:19" ht="21" customHeight="1">
      <c r="A45" s="53">
        <v>6</v>
      </c>
      <c r="B45" s="47" t="s">
        <v>52</v>
      </c>
      <c r="C45" s="58">
        <v>1000</v>
      </c>
      <c r="D45" s="53">
        <v>1</v>
      </c>
      <c r="E45" s="58">
        <f>C45*D45</f>
        <v>1000</v>
      </c>
      <c r="F45" s="13">
        <v>514</v>
      </c>
      <c r="G45" s="28">
        <v>0</v>
      </c>
      <c r="H45" s="35">
        <f>F45+G45</f>
        <v>514</v>
      </c>
      <c r="I45" s="19" t="s">
        <v>53</v>
      </c>
      <c r="J45" s="62" t="s">
        <v>54</v>
      </c>
    </row>
    <row r="46" spans="1:19" ht="21" customHeight="1">
      <c r="A46" s="55"/>
      <c r="B46" s="49"/>
      <c r="C46" s="59"/>
      <c r="D46" s="55"/>
      <c r="E46" s="59"/>
      <c r="F46" s="13">
        <v>1764</v>
      </c>
      <c r="G46" s="28">
        <v>0</v>
      </c>
      <c r="H46" s="12">
        <f>F46+G46</f>
        <v>1764</v>
      </c>
      <c r="I46" s="32" t="s">
        <v>55</v>
      </c>
      <c r="J46" s="71"/>
      <c r="Q46" t="s">
        <v>97</v>
      </c>
    </row>
    <row r="47" spans="1:19" ht="21" customHeight="1">
      <c r="A47" s="55"/>
      <c r="B47" s="49"/>
      <c r="C47" s="59"/>
      <c r="D47" s="55"/>
      <c r="E47" s="59"/>
      <c r="F47" s="13">
        <v>596</v>
      </c>
      <c r="G47" s="28">
        <v>0</v>
      </c>
      <c r="H47" s="35">
        <f>F47+G47</f>
        <v>596</v>
      </c>
      <c r="I47" s="19" t="s">
        <v>56</v>
      </c>
      <c r="J47" s="71"/>
    </row>
    <row r="48" spans="1:19" ht="21" customHeight="1">
      <c r="A48" s="54"/>
      <c r="B48" s="48"/>
      <c r="C48" s="61"/>
      <c r="D48" s="54"/>
      <c r="E48" s="61"/>
      <c r="F48" s="28">
        <v>0</v>
      </c>
      <c r="G48" s="28">
        <v>0</v>
      </c>
      <c r="H48" s="28">
        <f>F48+G48</f>
        <v>0</v>
      </c>
      <c r="I48" s="19"/>
      <c r="J48" s="71"/>
    </row>
    <row r="49" spans="1:17" s="1" customFormat="1" ht="21" customHeight="1">
      <c r="A49" s="14"/>
      <c r="B49" s="15" t="s">
        <v>57</v>
      </c>
      <c r="C49" s="16">
        <f>SUM(C45)</f>
        <v>1000</v>
      </c>
      <c r="D49" s="17">
        <f t="shared" ref="D49:E49" si="7">SUM(D45)</f>
        <v>1</v>
      </c>
      <c r="E49" s="17">
        <f t="shared" si="7"/>
        <v>1000</v>
      </c>
      <c r="F49" s="30">
        <f>SUM(F45:F47)</f>
        <v>2874</v>
      </c>
      <c r="G49" s="30">
        <f>SUM(G45:G47)</f>
        <v>0</v>
      </c>
      <c r="H49" s="30">
        <f>SUM(H45:H48)</f>
        <v>2874</v>
      </c>
      <c r="I49" s="31"/>
      <c r="J49" s="72"/>
    </row>
    <row r="50" spans="1:17" ht="21" customHeight="1">
      <c r="A50" s="52">
        <v>7</v>
      </c>
      <c r="B50" s="46" t="s">
        <v>58</v>
      </c>
      <c r="C50" s="57">
        <v>0</v>
      </c>
      <c r="D50" s="52">
        <v>0</v>
      </c>
      <c r="E50" s="65">
        <f>C50</f>
        <v>0</v>
      </c>
      <c r="F50" s="28">
        <v>0</v>
      </c>
      <c r="G50" s="28">
        <v>25</v>
      </c>
      <c r="H50" s="35">
        <f>G50+F50</f>
        <v>25</v>
      </c>
      <c r="I50" s="19" t="s">
        <v>59</v>
      </c>
      <c r="J50" s="76"/>
    </row>
    <row r="51" spans="1:17" ht="21" customHeight="1">
      <c r="A51" s="52"/>
      <c r="B51" s="46"/>
      <c r="C51" s="57"/>
      <c r="D51" s="52"/>
      <c r="E51" s="65"/>
      <c r="F51" s="28">
        <v>0</v>
      </c>
      <c r="G51" s="28">
        <v>0</v>
      </c>
      <c r="H51" s="28">
        <f t="shared" ref="H51:H60" si="8">F51+G51</f>
        <v>0</v>
      </c>
      <c r="I51" s="19"/>
      <c r="J51" s="66"/>
    </row>
    <row r="52" spans="1:17" ht="21" customHeight="1">
      <c r="A52" s="52"/>
      <c r="B52" s="46"/>
      <c r="C52" s="57"/>
      <c r="D52" s="52"/>
      <c r="E52" s="65"/>
      <c r="F52" s="28">
        <v>0</v>
      </c>
      <c r="G52" s="28">
        <v>0</v>
      </c>
      <c r="H52" s="28">
        <f t="shared" si="8"/>
        <v>0</v>
      </c>
      <c r="I52" s="19"/>
      <c r="J52" s="66"/>
    </row>
    <row r="53" spans="1:17" ht="21" customHeight="1">
      <c r="A53" s="52"/>
      <c r="B53" s="46"/>
      <c r="C53" s="57"/>
      <c r="D53" s="52"/>
      <c r="E53" s="65"/>
      <c r="F53" s="28">
        <v>0</v>
      </c>
      <c r="G53" s="28">
        <v>0</v>
      </c>
      <c r="H53" s="28">
        <f t="shared" si="8"/>
        <v>0</v>
      </c>
      <c r="I53" s="19"/>
      <c r="J53" s="66"/>
    </row>
    <row r="54" spans="1:17" s="1" customFormat="1" ht="21" customHeight="1">
      <c r="A54" s="14"/>
      <c r="B54" s="15" t="s">
        <v>60</v>
      </c>
      <c r="C54" s="16">
        <f>SUM(C50)</f>
        <v>0</v>
      </c>
      <c r="D54" s="17">
        <f t="shared" ref="D54:E54" si="9">SUM(D50)</f>
        <v>0</v>
      </c>
      <c r="E54" s="17">
        <f t="shared" si="9"/>
        <v>0</v>
      </c>
      <c r="F54" s="30">
        <f>SUM(F50:F53)</f>
        <v>0</v>
      </c>
      <c r="G54" s="30">
        <f>SUM(G50:G53)</f>
        <v>25</v>
      </c>
      <c r="H54" s="30">
        <f t="shared" ref="H54" si="10">SUM(H50:H53)</f>
        <v>25</v>
      </c>
      <c r="I54" s="31"/>
      <c r="J54" s="67"/>
    </row>
    <row r="55" spans="1:17" ht="21" customHeight="1">
      <c r="A55" s="52">
        <v>8</v>
      </c>
      <c r="B55" s="46" t="s">
        <v>61</v>
      </c>
      <c r="C55" s="57">
        <v>0</v>
      </c>
      <c r="D55" s="52">
        <v>0</v>
      </c>
      <c r="E55" s="65">
        <f>C55*D55</f>
        <v>0</v>
      </c>
      <c r="F55" s="28">
        <v>0</v>
      </c>
      <c r="G55" s="28">
        <v>0</v>
      </c>
      <c r="H55" s="28">
        <f t="shared" si="8"/>
        <v>0</v>
      </c>
      <c r="I55" s="19"/>
      <c r="J55" s="70" t="s">
        <v>62</v>
      </c>
    </row>
    <row r="56" spans="1:17" ht="21" customHeight="1">
      <c r="A56" s="52"/>
      <c r="B56" s="46"/>
      <c r="C56" s="57"/>
      <c r="D56" s="52"/>
      <c r="E56" s="65"/>
      <c r="F56" s="28">
        <v>0</v>
      </c>
      <c r="G56" s="28">
        <v>0</v>
      </c>
      <c r="H56" s="28">
        <f t="shared" si="8"/>
        <v>0</v>
      </c>
      <c r="I56" s="19"/>
      <c r="J56" s="71"/>
    </row>
    <row r="57" spans="1:17" s="1" customFormat="1" ht="21" customHeight="1">
      <c r="A57" s="14"/>
      <c r="B57" s="15" t="s">
        <v>63</v>
      </c>
      <c r="C57" s="16">
        <f>SUM(C55)</f>
        <v>0</v>
      </c>
      <c r="D57" s="17">
        <f t="shared" ref="D57:E57" si="11">SUM(D55)</f>
        <v>0</v>
      </c>
      <c r="E57" s="17">
        <f t="shared" si="11"/>
        <v>0</v>
      </c>
      <c r="F57" s="30">
        <f>SUM(F55:F56)</f>
        <v>0</v>
      </c>
      <c r="G57" s="30">
        <f t="shared" ref="G57:H57" si="12">SUM(G55:G56)</f>
        <v>0</v>
      </c>
      <c r="H57" s="30">
        <f t="shared" si="12"/>
        <v>0</v>
      </c>
      <c r="I57" s="31"/>
      <c r="J57" s="72"/>
    </row>
    <row r="58" spans="1:17" ht="21" customHeight="1">
      <c r="A58" s="52">
        <v>9</v>
      </c>
      <c r="B58" s="46" t="s">
        <v>64</v>
      </c>
      <c r="C58" s="57">
        <v>0</v>
      </c>
      <c r="D58" s="52">
        <v>0</v>
      </c>
      <c r="E58" s="65">
        <f>C58*D58</f>
        <v>0</v>
      </c>
      <c r="F58" s="28">
        <v>0</v>
      </c>
      <c r="G58" s="28">
        <v>0</v>
      </c>
      <c r="H58" s="28">
        <f t="shared" si="8"/>
        <v>0</v>
      </c>
      <c r="I58" s="19"/>
      <c r="J58" s="62" t="s">
        <v>65</v>
      </c>
    </row>
    <row r="59" spans="1:17" ht="21" customHeight="1">
      <c r="A59" s="52"/>
      <c r="B59" s="46"/>
      <c r="C59" s="57"/>
      <c r="D59" s="52"/>
      <c r="E59" s="65"/>
      <c r="F59" s="28">
        <v>0</v>
      </c>
      <c r="G59" s="28">
        <v>0</v>
      </c>
      <c r="H59" s="28">
        <f t="shared" si="8"/>
        <v>0</v>
      </c>
      <c r="I59" s="19"/>
      <c r="J59" s="63"/>
    </row>
    <row r="60" spans="1:17" ht="21" customHeight="1">
      <c r="A60" s="52"/>
      <c r="B60" s="46"/>
      <c r="C60" s="57"/>
      <c r="D60" s="52"/>
      <c r="E60" s="65"/>
      <c r="F60" s="28">
        <v>0</v>
      </c>
      <c r="G60" s="28">
        <v>0</v>
      </c>
      <c r="H60" s="28">
        <f t="shared" si="8"/>
        <v>0</v>
      </c>
      <c r="I60" s="19"/>
      <c r="J60" s="63"/>
    </row>
    <row r="61" spans="1:17" s="1" customFormat="1" ht="21" customHeight="1">
      <c r="A61" s="14"/>
      <c r="B61" s="15" t="s">
        <v>66</v>
      </c>
      <c r="C61" s="16">
        <f>SUM(C58)</f>
        <v>0</v>
      </c>
      <c r="D61" s="17">
        <f t="shared" ref="D61:E61" si="13">SUM(D58)</f>
        <v>0</v>
      </c>
      <c r="E61" s="17">
        <f t="shared" si="13"/>
        <v>0</v>
      </c>
      <c r="F61" s="30">
        <f>SUM(F58:F60)</f>
        <v>0</v>
      </c>
      <c r="G61" s="30">
        <f t="shared" ref="G61:H61" si="14">SUM(G58:G60)</f>
        <v>0</v>
      </c>
      <c r="H61" s="30">
        <f t="shared" si="14"/>
        <v>0</v>
      </c>
      <c r="I61" s="31"/>
      <c r="J61" s="64"/>
    </row>
    <row r="62" spans="1:17" ht="21" customHeight="1">
      <c r="A62" s="55">
        <v>10</v>
      </c>
      <c r="B62" s="9" t="s">
        <v>67</v>
      </c>
      <c r="C62" s="10">
        <v>0</v>
      </c>
      <c r="D62" s="8">
        <v>0</v>
      </c>
      <c r="E62" s="11">
        <v>0</v>
      </c>
      <c r="F62" s="13">
        <v>716</v>
      </c>
      <c r="G62" s="28">
        <v>0</v>
      </c>
      <c r="H62" s="12">
        <f>F62+G62</f>
        <v>716</v>
      </c>
      <c r="I62" s="19" t="s">
        <v>68</v>
      </c>
      <c r="J62" s="66"/>
      <c r="Q62" t="s">
        <v>97</v>
      </c>
    </row>
    <row r="63" spans="1:17" ht="21" customHeight="1">
      <c r="A63" s="55"/>
      <c r="B63" s="9" t="s">
        <v>67</v>
      </c>
      <c r="C63" s="10">
        <v>0</v>
      </c>
      <c r="D63" s="8">
        <v>0</v>
      </c>
      <c r="E63" s="11">
        <v>0</v>
      </c>
      <c r="F63" s="13">
        <v>670</v>
      </c>
      <c r="G63" s="28">
        <v>0</v>
      </c>
      <c r="H63" s="13">
        <v>670</v>
      </c>
      <c r="I63" s="19" t="s">
        <v>69</v>
      </c>
      <c r="J63" s="66"/>
    </row>
    <row r="64" spans="1:17" ht="21" customHeight="1">
      <c r="A64" s="55"/>
      <c r="B64" s="9" t="s">
        <v>70</v>
      </c>
      <c r="C64" s="10">
        <v>0</v>
      </c>
      <c r="D64" s="8">
        <v>0</v>
      </c>
      <c r="E64" s="11">
        <v>0</v>
      </c>
      <c r="F64" s="13">
        <v>1545</v>
      </c>
      <c r="G64" s="28">
        <v>0</v>
      </c>
      <c r="H64" s="12">
        <f>F64+G64</f>
        <v>1545</v>
      </c>
      <c r="I64" s="19" t="s">
        <v>71</v>
      </c>
      <c r="J64" s="66"/>
      <c r="Q64" t="s">
        <v>92</v>
      </c>
    </row>
    <row r="65" spans="1:18" ht="21" customHeight="1">
      <c r="A65" s="54"/>
      <c r="B65" s="9"/>
      <c r="C65" s="10">
        <v>0</v>
      </c>
      <c r="D65" s="8">
        <v>0</v>
      </c>
      <c r="E65" s="11">
        <v>0</v>
      </c>
      <c r="F65" s="13">
        <v>1000</v>
      </c>
      <c r="G65" s="28">
        <v>400</v>
      </c>
      <c r="H65" s="12">
        <f>F65+G65</f>
        <v>1400</v>
      </c>
      <c r="I65" s="19" t="s">
        <v>72</v>
      </c>
      <c r="J65" s="66"/>
      <c r="Q65" t="s">
        <v>98</v>
      </c>
      <c r="R65" t="s">
        <v>99</v>
      </c>
    </row>
    <row r="66" spans="1:18" s="1" customFormat="1" ht="21" customHeight="1">
      <c r="A66" s="14"/>
      <c r="B66" s="15" t="s">
        <v>73</v>
      </c>
      <c r="C66" s="16">
        <f>C62</f>
        <v>0</v>
      </c>
      <c r="D66" s="17">
        <f>D62</f>
        <v>0</v>
      </c>
      <c r="E66" s="17">
        <f>E62</f>
        <v>0</v>
      </c>
      <c r="F66" s="16">
        <f>SUM(F62:F65)</f>
        <v>3931</v>
      </c>
      <c r="G66" s="16">
        <f>SUM(G62:G65)</f>
        <v>400</v>
      </c>
      <c r="H66" s="16">
        <f>F66+G66</f>
        <v>4331</v>
      </c>
      <c r="I66" s="20"/>
      <c r="J66" s="67"/>
    </row>
    <row r="67" spans="1:18" ht="21" customHeight="1">
      <c r="A67" s="14"/>
      <c r="B67" s="15" t="s">
        <v>74</v>
      </c>
      <c r="C67" s="16">
        <f>SUM(C66,C61,C57,C54,C49,C44,C37,C30,C25,C22)</f>
        <v>15000</v>
      </c>
      <c r="D67" s="17">
        <f>SUM(D66,D61,D57,D54,D49,D44,D37,D30,D25,D22)</f>
        <v>3</v>
      </c>
      <c r="E67" s="17">
        <f>SUM(E66,E61,E57,E54,E49,E44,E37,E30,E25,E22)</f>
        <v>15000</v>
      </c>
      <c r="F67" s="16">
        <f>SUM(F66,F61,F57,F54,F49,F44,F37,F30,F25,F22)</f>
        <v>27920.82</v>
      </c>
      <c r="G67" s="16">
        <f>SUM(G66,G61,G57,G54,G49,G44,G37,G30,G25,G22)</f>
        <v>1863.45</v>
      </c>
      <c r="H67" s="16">
        <f>H22+H30+H25+H37+H44+H49+H54+H57+H61+H66</f>
        <v>29784.27</v>
      </c>
      <c r="I67" s="20"/>
      <c r="J67" s="25"/>
    </row>
    <row r="71" spans="1:18" ht="21" customHeight="1">
      <c r="A71" s="43" t="s">
        <v>75</v>
      </c>
      <c r="B71" s="44"/>
      <c r="C71" s="45" t="s">
        <v>76</v>
      </c>
      <c r="D71" s="45"/>
      <c r="E71" s="45" t="s">
        <v>77</v>
      </c>
      <c r="F71" s="45"/>
      <c r="G71" s="45" t="s">
        <v>78</v>
      </c>
      <c r="H71" s="45"/>
      <c r="I71" s="26" t="s">
        <v>79</v>
      </c>
    </row>
    <row r="72" spans="1:18" ht="21" customHeight="1">
      <c r="A72" s="60">
        <f>E67</f>
        <v>15000</v>
      </c>
      <c r="B72" s="50"/>
      <c r="C72" s="50">
        <f>H67</f>
        <v>29784.27</v>
      </c>
      <c r="D72" s="50"/>
      <c r="E72" s="50">
        <f>F67</f>
        <v>27920.82</v>
      </c>
      <c r="F72" s="50"/>
      <c r="G72" s="50">
        <f>G67</f>
        <v>1863.45</v>
      </c>
      <c r="H72" s="50"/>
      <c r="I72" s="27">
        <f>A72-C72</f>
        <v>-14784.27</v>
      </c>
    </row>
    <row r="74" spans="1:18" ht="21" customHeight="1">
      <c r="A74" s="22" t="s">
        <v>80</v>
      </c>
      <c r="B74" s="23"/>
      <c r="C74" s="24" t="s">
        <v>81</v>
      </c>
      <c r="D74" s="22"/>
      <c r="E74" s="22" t="s">
        <v>82</v>
      </c>
      <c r="F74" s="22"/>
      <c r="G74" s="22" t="s">
        <v>83</v>
      </c>
      <c r="H74" s="22"/>
      <c r="I74" s="23"/>
    </row>
  </sheetData>
  <mergeCells count="72">
    <mergeCell ref="J62:J66"/>
    <mergeCell ref="H4:I5"/>
    <mergeCell ref="E45:E48"/>
    <mergeCell ref="E50:E53"/>
    <mergeCell ref="E55:E56"/>
    <mergeCell ref="E58:E60"/>
    <mergeCell ref="J4:J5"/>
    <mergeCell ref="J6:J7"/>
    <mergeCell ref="J8:J22"/>
    <mergeCell ref="J23:J25"/>
    <mergeCell ref="J26:J30"/>
    <mergeCell ref="J31:J37"/>
    <mergeCell ref="J38:J44"/>
    <mergeCell ref="J45:J49"/>
    <mergeCell ref="J50:J54"/>
    <mergeCell ref="J55:J57"/>
    <mergeCell ref="C8:C21"/>
    <mergeCell ref="C23:C24"/>
    <mergeCell ref="C26:C29"/>
    <mergeCell ref="J58:J61"/>
    <mergeCell ref="E8:E21"/>
    <mergeCell ref="E23:E24"/>
    <mergeCell ref="E26:E29"/>
    <mergeCell ref="E31:E36"/>
    <mergeCell ref="E38:E43"/>
    <mergeCell ref="D8:D21"/>
    <mergeCell ref="D23:D24"/>
    <mergeCell ref="D26:D29"/>
    <mergeCell ref="D31:D36"/>
    <mergeCell ref="D38:D43"/>
    <mergeCell ref="C72:D72"/>
    <mergeCell ref="E72:F72"/>
    <mergeCell ref="C45:C48"/>
    <mergeCell ref="C50:C53"/>
    <mergeCell ref="C55:C56"/>
    <mergeCell ref="C58:C60"/>
    <mergeCell ref="D45:D48"/>
    <mergeCell ref="D50:D53"/>
    <mergeCell ref="D55:D56"/>
    <mergeCell ref="D58:D60"/>
    <mergeCell ref="G72:H72"/>
    <mergeCell ref="A6:A7"/>
    <mergeCell ref="A8:A21"/>
    <mergeCell ref="A23:A24"/>
    <mergeCell ref="A26:A29"/>
    <mergeCell ref="A31:A36"/>
    <mergeCell ref="A38:A43"/>
    <mergeCell ref="A45:A48"/>
    <mergeCell ref="A50:A53"/>
    <mergeCell ref="A55:A56"/>
    <mergeCell ref="A58:A60"/>
    <mergeCell ref="A62:A65"/>
    <mergeCell ref="B6:B7"/>
    <mergeCell ref="C31:C36"/>
    <mergeCell ref="C38:C43"/>
    <mergeCell ref="A72:B72"/>
    <mergeCell ref="C2:H2"/>
    <mergeCell ref="C6:E6"/>
    <mergeCell ref="F6:I6"/>
    <mergeCell ref="A71:B71"/>
    <mergeCell ref="C71:D71"/>
    <mergeCell ref="E71:F71"/>
    <mergeCell ref="G71:H71"/>
    <mergeCell ref="B8:B21"/>
    <mergeCell ref="B23:B24"/>
    <mergeCell ref="B26:B29"/>
    <mergeCell ref="B31:B36"/>
    <mergeCell ref="B38:B43"/>
    <mergeCell ref="B45:B48"/>
    <mergeCell ref="B50:B53"/>
    <mergeCell ref="B55:B56"/>
    <mergeCell ref="B58:B60"/>
  </mergeCells>
  <phoneticPr fontId="9" type="noConversion"/>
  <pageMargins left="0.69930555555555596" right="0.69930555555555596" top="0.75" bottom="0.75" header="0.3" footer="0.3"/>
  <pageSetup paperSize="9" scale="54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Pineapple republic</cp:lastModifiedBy>
  <cp:lastPrinted>2017-11-07T06:55:00Z</cp:lastPrinted>
  <dcterms:created xsi:type="dcterms:W3CDTF">2014-04-15T08:52:00Z</dcterms:created>
  <dcterms:modified xsi:type="dcterms:W3CDTF">2021-05-08T07:29:14Z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2052-11.1.0.10356</vt:lpwstr>
  </property>
  <property fmtid="{D5CDD505-2E9C-101B-9397-08002B2CF9AE}" pid="3" name="ICV">
    <vt:lpwstr>C6C6E1A87990428795DC005BCF49A9E8</vt:lpwstr>
  </property>
</Properties>
</file>