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110" windowHeight="922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报价!$A$1:$H$83</definedName>
  </definedNames>
  <calcPr calcId="125725" concurrentCalc="0"/>
</workbook>
</file>

<file path=xl/calcChain.xml><?xml version="1.0" encoding="utf-8"?>
<calcChain xmlns="http://schemas.openxmlformats.org/spreadsheetml/2006/main">
  <c r="H75" i="4"/>
  <c r="H74"/>
  <c r="H61"/>
  <c r="H62"/>
  <c r="H63"/>
  <c r="H64"/>
  <c r="H39"/>
  <c r="H38"/>
  <c r="H37"/>
  <c r="H27"/>
  <c r="H28"/>
  <c r="H29"/>
  <c r="H30"/>
  <c r="H31"/>
  <c r="H32"/>
  <c r="H33"/>
  <c r="H34"/>
  <c r="H35"/>
  <c r="H36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5"/>
  <c r="H66"/>
  <c r="H67"/>
  <c r="H68"/>
  <c r="H69"/>
  <c r="H70"/>
  <c r="H71"/>
  <c r="H15"/>
  <c r="H25"/>
  <c r="H22"/>
  <c r="H19"/>
  <c r="H20"/>
  <c r="H21"/>
  <c r="H17"/>
  <c r="H18"/>
  <c r="H23"/>
  <c r="H24"/>
  <c r="H26"/>
  <c r="H16"/>
  <c r="H72"/>
  <c r="H73"/>
  <c r="H76"/>
  <c r="H77"/>
  <c r="H78"/>
  <c r="H17" i="5"/>
  <c r="H2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0"/>
  <c r="H19"/>
  <c r="H18"/>
  <c r="H16"/>
  <c r="H15"/>
  <c r="H44"/>
  <c r="H45"/>
  <c r="H46"/>
  <c r="H47"/>
  <c r="H48"/>
  <c r="D11"/>
  <c r="H79" i="4"/>
  <c r="H80"/>
  <c r="H81"/>
  <c r="H82"/>
</calcChain>
</file>

<file path=xl/sharedStrings.xml><?xml version="1.0" encoding="utf-8"?>
<sst xmlns="http://schemas.openxmlformats.org/spreadsheetml/2006/main" count="279" uniqueCount="209">
  <si>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</si>
  <si>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</si>
  <si>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</si>
  <si>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</si>
  <si>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</si>
  <si>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</si>
  <si>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</si>
  <si>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</si>
  <si>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</si>
  <si>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</si>
  <si>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</si>
  <si>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</si>
  <si>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</si>
  <si>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</si>
  <si>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</si>
  <si>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</si>
  <si>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</si>
  <si>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</si>
  <si>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</si>
  <si>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</si>
  <si>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</si>
  <si>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</si>
  <si>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</si>
  <si>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</si>
  <si>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</si>
  <si>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</si>
  <si>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</si>
  <si>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</si>
  <si>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</si>
  <si>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</si>
  <si>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</si>
  <si>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</si>
  <si>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</si>
  <si>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</si>
  <si>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</si>
  <si>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</si>
  <si>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</si>
  <si>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</si>
  <si>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</si>
  <si>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</si>
  <si>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</si>
  <si>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</si>
  <si>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</si>
  <si>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</si>
  <si>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</si>
  <si>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</si>
  <si>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</si>
  <si>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</si>
  <si>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</si>
  <si>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</si>
  <si>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</si>
  <si>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</si>
  <si>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</si>
  <si>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</si>
  <si>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</si>
  <si>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</si>
  <si>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</si>
  <si>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</si>
  <si>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</si>
  <si>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</si>
  <si>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</si>
  <si>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</si>
  <si>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</si>
  <si>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</si>
  <si>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</si>
  <si>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</si>
  <si>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</si>
  <si>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</si>
  <si>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</si>
  <si>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</si>
  <si>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</si>
  <si>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</si>
  <si>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</si>
  <si>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</si>
  <si>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</si>
  <si>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</si>
  <si>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</si>
  <si>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</si>
  <si>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</si>
  <si>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t>总价</t>
    <phoneticPr fontId="11" type="noConversion"/>
  </si>
  <si>
    <t>辆</t>
    <phoneticPr fontId="11" type="noConversion"/>
  </si>
  <si>
    <t>全程用餐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</si>
  <si>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</si>
  <si>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</si>
  <si>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</si>
  <si>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>工作人员酒店</t>
    <phoneticPr fontId="11" type="noConversion"/>
  </si>
  <si>
    <t>工作人员用餐</t>
    <phoneticPr fontId="11" type="noConversion"/>
  </si>
  <si>
    <t>会场</t>
    <phoneticPr fontId="11" type="noConversion"/>
  </si>
  <si>
    <t>会议室</t>
    <phoneticPr fontId="11" type="noConversion"/>
  </si>
  <si>
    <t>元/天</t>
    <phoneticPr fontId="11" type="noConversion"/>
  </si>
  <si>
    <t>茶歇</t>
    <phoneticPr fontId="11" type="noConversion"/>
  </si>
  <si>
    <t>会议茶歇</t>
    <phoneticPr fontId="11" type="noConversion"/>
  </si>
  <si>
    <t>元/人</t>
    <phoneticPr fontId="11" type="noConversion"/>
  </si>
  <si>
    <t>酒水预留</t>
    <phoneticPr fontId="11" type="noConversion"/>
  </si>
  <si>
    <t>次</t>
    <phoneticPr fontId="11" type="noConversion"/>
  </si>
  <si>
    <t>人工</t>
    <phoneticPr fontId="11" type="noConversion"/>
  </si>
  <si>
    <t>会议日晚餐 酒店内晚宴</t>
    <phoneticPr fontId="11" type="noConversion"/>
  </si>
  <si>
    <t>晚宴</t>
    <phoneticPr fontId="11" type="noConversion"/>
  </si>
  <si>
    <t>用餐</t>
    <phoneticPr fontId="11" type="noConversion"/>
  </si>
  <si>
    <t>搭建</t>
    <phoneticPr fontId="11" type="noConversion"/>
  </si>
  <si>
    <t>奖杯</t>
    <phoneticPr fontId="11" type="noConversion"/>
  </si>
  <si>
    <t>胸卡</t>
    <phoneticPr fontId="11" type="noConversion"/>
  </si>
  <si>
    <t>元/平</t>
    <phoneticPr fontId="11" type="noConversion"/>
  </si>
  <si>
    <t>元/套</t>
    <phoneticPr fontId="11" type="noConversion"/>
  </si>
  <si>
    <t>元/个</t>
    <phoneticPr fontId="11" type="noConversion"/>
  </si>
  <si>
    <t>元/次</t>
    <phoneticPr fontId="11" type="noConversion"/>
  </si>
  <si>
    <t>制作物</t>
    <phoneticPr fontId="11" type="noConversion"/>
  </si>
  <si>
    <t>运输</t>
    <phoneticPr fontId="11" type="noConversion"/>
  </si>
  <si>
    <t>物料运输费</t>
    <phoneticPr fontId="11" type="noConversion"/>
  </si>
  <si>
    <t>定制奖杯</t>
    <phoneticPr fontId="11" type="noConversion"/>
  </si>
  <si>
    <t>物料运输费用</t>
    <phoneticPr fontId="11" type="noConversion"/>
  </si>
  <si>
    <t>PVC覆膜胸卡+胸卡绳</t>
    <phoneticPr fontId="11" type="noConversion"/>
  </si>
  <si>
    <t>自助晚餐</t>
    <phoneticPr fontId="11" type="noConversion"/>
  </si>
  <si>
    <r>
      <t>23日自助</t>
    </r>
    <r>
      <rPr>
        <sz val="10"/>
        <rFont val="宋体"/>
        <family val="3"/>
        <charset val="134"/>
      </rPr>
      <t>晚餐</t>
    </r>
    <phoneticPr fontId="11" type="noConversion"/>
  </si>
  <si>
    <t>人</t>
    <phoneticPr fontId="11" type="noConversion"/>
  </si>
  <si>
    <t>自助午餐</t>
    <phoneticPr fontId="11" type="noConversion"/>
  </si>
  <si>
    <t>24日自助午餐</t>
    <phoneticPr fontId="11" type="noConversion"/>
  </si>
  <si>
    <t>天</t>
    <phoneticPr fontId="11" type="noConversion"/>
  </si>
  <si>
    <t>1/4宴会厅及foyer，提前1天搭建费用</t>
    <phoneticPr fontId="11" type="noConversion"/>
  </si>
  <si>
    <t>1/4宴会厅及foyer，468平米，层高10米</t>
    <phoneticPr fontId="11" type="noConversion"/>
  </si>
  <si>
    <t>多功能厅7,168平米</t>
    <phoneticPr fontId="11" type="noConversion"/>
  </si>
  <si>
    <t>元/半天</t>
    <phoneticPr fontId="11" type="noConversion"/>
  </si>
  <si>
    <t>摆渡车辆</t>
    <phoneticPr fontId="11" type="noConversion"/>
  </si>
  <si>
    <t>工作车</t>
    <phoneticPr fontId="11" type="noConversion"/>
  </si>
  <si>
    <t>苏州-张家港-上海45座摆渡车辆</t>
    <phoneticPr fontId="11" type="noConversion"/>
  </si>
  <si>
    <t>苏州-张家港-上海考斯特摆渡车辆</t>
    <phoneticPr fontId="11" type="noConversion"/>
  </si>
  <si>
    <t>辆</t>
    <phoneticPr fontId="11" type="noConversion"/>
  </si>
  <si>
    <t>欢迎水果</t>
    <phoneticPr fontId="11" type="noConversion"/>
  </si>
  <si>
    <t>份</t>
    <phoneticPr fontId="11" type="noConversion"/>
  </si>
  <si>
    <r>
      <t>入住日</t>
    </r>
    <r>
      <rPr>
        <sz val="10"/>
        <rFont val="宋体"/>
        <family val="3"/>
        <charset val="134"/>
      </rPr>
      <t>欢迎水果</t>
    </r>
    <phoneticPr fontId="11" type="noConversion"/>
  </si>
  <si>
    <t>指引牌</t>
    <phoneticPr fontId="11" type="noConversion"/>
  </si>
  <si>
    <t>欢迎信</t>
    <phoneticPr fontId="11" type="noConversion"/>
  </si>
  <si>
    <t>房卡套</t>
    <phoneticPr fontId="11" type="noConversion"/>
  </si>
  <si>
    <t>大巴车证</t>
    <phoneticPr fontId="11" type="noConversion"/>
  </si>
  <si>
    <t>餐券</t>
    <phoneticPr fontId="11" type="noConversion"/>
  </si>
  <si>
    <t>话筒套</t>
    <phoneticPr fontId="11" type="noConversion"/>
  </si>
  <si>
    <t>手卡</t>
    <phoneticPr fontId="11" type="noConversion"/>
  </si>
  <si>
    <t>250克铜版纸餐券</t>
    <phoneticPr fontId="11" type="noConversion"/>
  </si>
  <si>
    <t>定制logo话筒套</t>
    <phoneticPr fontId="11" type="noConversion"/>
  </si>
  <si>
    <t>定制logo手卡</t>
    <phoneticPr fontId="11" type="noConversion"/>
  </si>
  <si>
    <t>元/个</t>
    <phoneticPr fontId="11" type="noConversion"/>
  </si>
  <si>
    <t>元/张</t>
    <phoneticPr fontId="11" type="noConversion"/>
  </si>
  <si>
    <t>签到处</t>
    <phoneticPr fontId="11" type="noConversion"/>
  </si>
  <si>
    <t>签到处背景板</t>
    <phoneticPr fontId="11" type="noConversion"/>
  </si>
  <si>
    <t>签到桌卡</t>
    <phoneticPr fontId="11" type="noConversion"/>
  </si>
  <si>
    <t>签到桌花</t>
    <phoneticPr fontId="11" type="noConversion"/>
  </si>
  <si>
    <t>展车区域</t>
    <phoneticPr fontId="11" type="noConversion"/>
  </si>
  <si>
    <t>木制地台</t>
    <phoneticPr fontId="11" type="noConversion"/>
  </si>
  <si>
    <t>logo立体字</t>
    <phoneticPr fontId="11" type="noConversion"/>
  </si>
  <si>
    <t>LED灯架</t>
    <phoneticPr fontId="11" type="noConversion"/>
  </si>
  <si>
    <t>LED灯管</t>
    <phoneticPr fontId="11" type="noConversion"/>
  </si>
  <si>
    <t>墙面画框</t>
    <phoneticPr fontId="11" type="noConversion"/>
  </si>
  <si>
    <t>精品展示区域</t>
    <phoneticPr fontId="11" type="noConversion"/>
  </si>
  <si>
    <t>射灯</t>
    <phoneticPr fontId="11" type="noConversion"/>
  </si>
  <si>
    <t>会场搭建</t>
    <phoneticPr fontId="11" type="noConversion"/>
  </si>
  <si>
    <t>元/平米</t>
    <phoneticPr fontId="11" type="noConversion"/>
  </si>
  <si>
    <t>元/米</t>
    <phoneticPr fontId="11" type="noConversion"/>
  </si>
  <si>
    <t>元/个</t>
    <phoneticPr fontId="11" type="noConversion"/>
  </si>
  <si>
    <t>搭建物流</t>
    <phoneticPr fontId="11" type="noConversion"/>
  </si>
  <si>
    <t>搭建人工</t>
    <phoneticPr fontId="11" type="noConversion"/>
  </si>
  <si>
    <t>元/趟</t>
    <phoneticPr fontId="11" type="noConversion"/>
  </si>
  <si>
    <t>元/人</t>
    <phoneticPr fontId="11" type="noConversion"/>
  </si>
  <si>
    <t>3晚住宿*6间房</t>
    <phoneticPr fontId="11" type="noConversion"/>
  </si>
  <si>
    <t>4天(北京10人+当地2人)</t>
    <phoneticPr fontId="11" type="noConversion"/>
  </si>
  <si>
    <t>LED灯管</t>
    <phoneticPr fontId="11" type="noConversion"/>
  </si>
  <si>
    <t>LOGO立体字</t>
    <phoneticPr fontId="11" type="noConversion"/>
  </si>
  <si>
    <t>LED背景屏幕</t>
    <phoneticPr fontId="11" type="noConversion"/>
  </si>
  <si>
    <t>木制LED背景框（含立体字）</t>
    <phoneticPr fontId="11" type="noConversion"/>
  </si>
  <si>
    <t>舞台地毯</t>
    <phoneticPr fontId="11" type="noConversion"/>
  </si>
  <si>
    <t>定制讲台（烤漆+logo立体字）</t>
    <phoneticPr fontId="11" type="noConversion"/>
  </si>
  <si>
    <t>watch out</t>
    <phoneticPr fontId="11" type="noConversion"/>
  </si>
  <si>
    <t>舞台提示电视</t>
    <phoneticPr fontId="11" type="noConversion"/>
  </si>
  <si>
    <t>控台设备</t>
    <phoneticPr fontId="11" type="noConversion"/>
  </si>
  <si>
    <t>无缝切换设备</t>
    <phoneticPr fontId="11" type="noConversion"/>
  </si>
  <si>
    <t xml:space="preserve">面光灯，575W
</t>
    <phoneticPr fontId="11" type="noConversion"/>
  </si>
  <si>
    <t>logo灯</t>
    <phoneticPr fontId="11" type="noConversion"/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</si>
  <si>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  <phoneticPr fontId="11" type="noConversion"/>
  </si>
  <si>
    <t>电脑灯控台</t>
    <phoneticPr fontId="11" type="noConversion"/>
  </si>
  <si>
    <r>
      <rPr>
        <sz val="10"/>
        <rFont val="BMWTypeCondensedRegular"/>
        <family val="1"/>
      </rPr>
      <t>Ctm Ɛ215</t>
    </r>
    <r>
      <rPr>
        <sz val="10"/>
        <color indexed="8"/>
        <rFont val="宋体"/>
        <family val="3"/>
        <charset val="134"/>
      </rPr>
      <t>频音箱</t>
    </r>
    <phoneticPr fontId="11" type="noConversion"/>
  </si>
  <si>
    <r>
      <rPr>
        <sz val="10"/>
        <color indexed="8"/>
        <rFont val="BMWTypeCondensedRegular"/>
        <family val="1"/>
      </rPr>
      <t>FHOON S218</t>
    </r>
    <r>
      <rPr>
        <sz val="10"/>
        <color indexed="8"/>
        <rFont val="宋体"/>
        <family val="3"/>
        <charset val="134"/>
      </rPr>
      <t>双</t>
    </r>
    <r>
      <rPr>
        <sz val="10"/>
        <color indexed="8"/>
        <rFont val="BMWTypeCondensedRegular"/>
        <family val="1"/>
      </rPr>
      <t>18</t>
    </r>
    <r>
      <rPr>
        <sz val="10"/>
        <color indexed="8"/>
        <rFont val="宋体"/>
        <family val="3"/>
        <charset val="134"/>
      </rPr>
      <t>寸超低音音箱</t>
    </r>
    <phoneticPr fontId="11" type="noConversion"/>
  </si>
  <si>
    <r>
      <rPr>
        <sz val="10"/>
        <rFont val="BMWTypeCondensedRegular"/>
        <family val="1"/>
      </rPr>
      <t>ESS CS12</t>
    </r>
    <r>
      <rPr>
        <sz val="10"/>
        <color indexed="8"/>
        <rFont val="宋体"/>
        <family val="3"/>
        <charset val="134"/>
      </rPr>
      <t>返送音箱</t>
    </r>
    <phoneticPr fontId="11" type="noConversion"/>
  </si>
  <si>
    <r>
      <rPr>
        <sz val="10"/>
        <rFont val="BMWTypeCondensedRegular"/>
        <family val="1"/>
      </rPr>
      <t>mackie onyx24.4</t>
    </r>
    <r>
      <rPr>
        <sz val="10"/>
        <color indexed="8"/>
        <rFont val="宋体"/>
        <family val="3"/>
        <charset val="134"/>
      </rPr>
      <t>调音台</t>
    </r>
    <phoneticPr fontId="11" type="noConversion"/>
  </si>
  <si>
    <r>
      <rPr>
        <sz val="10"/>
        <color indexed="8"/>
        <rFont val="BMWTypeCondensedRegular"/>
        <family val="1"/>
      </rPr>
      <t>AHSLY 2031</t>
    </r>
    <r>
      <rPr>
        <sz val="10"/>
        <color indexed="8"/>
        <rFont val="宋体"/>
        <family val="3"/>
        <charset val="134"/>
      </rPr>
      <t>均衡器</t>
    </r>
    <phoneticPr fontId="11" type="noConversion"/>
  </si>
  <si>
    <r>
      <rPr>
        <sz val="10"/>
        <color indexed="8"/>
        <rFont val="BMWTypeCondensedRegular"/>
        <family val="1"/>
      </rPr>
      <t>Hz DSC-2</t>
    </r>
    <r>
      <rPr>
        <sz val="10"/>
        <color indexed="8"/>
        <rFont val="宋体"/>
        <family val="3"/>
        <charset val="134"/>
      </rPr>
      <t>数字系统处理器</t>
    </r>
    <phoneticPr fontId="11" type="noConversion"/>
  </si>
  <si>
    <r>
      <rPr>
        <sz val="10"/>
        <color indexed="8"/>
        <rFont val="BMWTypeCondensedRegular"/>
        <family val="1"/>
      </rPr>
      <t>MIPRO 707</t>
    </r>
    <r>
      <rPr>
        <sz val="10"/>
        <color indexed="8"/>
        <rFont val="宋体"/>
        <family val="3"/>
        <charset val="134"/>
      </rPr>
      <t>无线手持麦连天放</t>
    </r>
    <phoneticPr fontId="11" type="noConversion"/>
  </si>
  <si>
    <t>搭建物料运输</t>
    <phoneticPr fontId="11" type="noConversion"/>
  </si>
  <si>
    <t>搭建人工（22晚进场,23日搭建，25日撤场）8小时工时*4</t>
    <phoneticPr fontId="11" type="noConversion"/>
  </si>
  <si>
    <t>250克卡纸房卡套</t>
    <phoneticPr fontId="11" type="noConversion"/>
  </si>
  <si>
    <t>A3大小塑封车证</t>
    <phoneticPr fontId="11" type="noConversion"/>
  </si>
  <si>
    <t xml:space="preserve">   LEXUS全国精品会议</t>
    <phoneticPr fontId="11" type="noConversion"/>
  </si>
  <si>
    <t>展示台（烤漆+玻璃面）</t>
    <phoneticPr fontId="11" type="noConversion"/>
  </si>
  <si>
    <t>展示架（铁艺）</t>
    <phoneticPr fontId="11" type="noConversion"/>
  </si>
  <si>
    <t>鸡尾酒桌（酒店提供）</t>
    <phoneticPr fontId="11" type="noConversion"/>
  </si>
  <si>
    <t>舞台包边</t>
    <phoneticPr fontId="11" type="noConversion"/>
  </si>
  <si>
    <t>定制logo地台</t>
    <phoneticPr fontId="11" type="noConversion"/>
  </si>
  <si>
    <t>酒店内指引牌</t>
    <phoneticPr fontId="11" type="noConversion"/>
  </si>
  <si>
    <t>A5折页彩色欢迎信</t>
    <phoneticPr fontId="11" type="noConversion"/>
  </si>
  <si>
    <t>工作人员交通</t>
    <phoneticPr fontId="11" type="noConversion"/>
  </si>
  <si>
    <t>小计</t>
    <phoneticPr fontId="11" type="noConversion"/>
  </si>
  <si>
    <t>服务费</t>
    <phoneticPr fontId="11" type="noConversion"/>
  </si>
  <si>
    <t>合计（不含税）</t>
    <phoneticPr fontId="11" type="noConversion"/>
  </si>
  <si>
    <t>合计（含增值税6%)</t>
    <phoneticPr fontId="11" type="noConversion"/>
  </si>
  <si>
    <t>元/机位</t>
    <phoneticPr fontId="11" type="noConversion"/>
  </si>
  <si>
    <t>摄影</t>
    <phoneticPr fontId="11" type="noConversion"/>
  </si>
  <si>
    <t>专业云摄影</t>
    <phoneticPr fontId="11" type="noConversion"/>
  </si>
  <si>
    <t>礼仪</t>
    <phoneticPr fontId="11" type="noConversion"/>
  </si>
  <si>
    <t>签到及晚宴礼仪人员</t>
    <phoneticPr fontId="11" type="noConversion"/>
  </si>
  <si>
    <t>元/人</t>
    <phoneticPr fontId="11" type="noConversion"/>
  </si>
  <si>
    <t>优惠合计（含增值税6%)</t>
    <phoneticPr fontId="11" type="noConversion"/>
  </si>
</sst>
</file>

<file path=xl/styles.xml><?xml version="1.0" encoding="utf-8"?>
<styleSheet xmlns="http://schemas.openxmlformats.org/spreadsheetml/2006/main">
  <numFmts count="5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6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sz val="10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BMWTypeCondensedRegular"/>
      <family val="1"/>
    </font>
    <font>
      <sz val="10"/>
      <name val="BMWTypeCondensedRegular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22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06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4" fillId="0" borderId="1" xfId="1" applyNumberFormat="1" applyFont="1" applyFill="1" applyBorder="1" applyAlignment="1" applyProtection="1">
      <alignment horizontal="center" vertical="center"/>
    </xf>
    <xf numFmtId="4" fontId="14" fillId="0" borderId="1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/>
    <xf numFmtId="0" fontId="14" fillId="2" borderId="1" xfId="1" applyNumberFormat="1" applyFont="1" applyFill="1" applyBorder="1" applyAlignment="1" applyProtection="1">
      <alignment horizontal="center" vertical="center" wrapText="1"/>
    </xf>
    <xf numFmtId="0" fontId="16" fillId="2" borderId="1" xfId="1" applyNumberFormat="1" applyFont="1" applyFill="1" applyBorder="1" applyAlignment="1" applyProtection="1">
      <alignment horizontal="left" vertical="center"/>
    </xf>
    <xf numFmtId="4" fontId="14" fillId="2" borderId="1" xfId="1" applyNumberFormat="1" applyFont="1" applyFill="1" applyBorder="1" applyAlignment="1" applyProtection="1">
      <alignment horizontal="center" vertical="center"/>
    </xf>
    <xf numFmtId="0" fontId="16" fillId="2" borderId="1" xfId="1" applyNumberFormat="1" applyFont="1" applyFill="1" applyBorder="1" applyAlignment="1" applyProtection="1">
      <alignment horizontal="center" vertical="center"/>
    </xf>
    <xf numFmtId="4" fontId="14" fillId="2" borderId="1" xfId="1" applyNumberFormat="1" applyFont="1" applyFill="1" applyBorder="1" applyAlignment="1" applyProtection="1">
      <alignment horizontal="center"/>
    </xf>
    <xf numFmtId="4" fontId="14" fillId="2" borderId="1" xfId="3" applyNumberFormat="1" applyFont="1" applyFill="1" applyBorder="1" applyAlignment="1">
      <alignment horizontal="center" vertical="center"/>
    </xf>
    <xf numFmtId="38" fontId="14" fillId="0" borderId="1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38" fontId="14" fillId="0" borderId="1" xfId="1" applyNumberFormat="1" applyFont="1" applyFill="1" applyBorder="1" applyAlignment="1" applyProtection="1">
      <alignment horizontal="center" vertical="center"/>
    </xf>
    <xf numFmtId="0" fontId="14" fillId="2" borderId="8" xfId="1" applyNumberFormat="1" applyFont="1" applyFill="1" applyBorder="1" applyAlignment="1" applyProtection="1">
      <alignment horizontal="center" vertical="center" wrapText="1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4" fillId="2" borderId="1" xfId="1" applyFont="1" applyFill="1" applyBorder="1" applyAlignment="1" applyProtection="1">
      <alignment horizontal="center"/>
    </xf>
    <xf numFmtId="0" fontId="14" fillId="2" borderId="2" xfId="1" applyNumberFormat="1" applyFont="1" applyFill="1" applyBorder="1" applyAlignment="1" applyProtection="1">
      <alignment horizontal="center" vertical="center"/>
    </xf>
    <xf numFmtId="0" fontId="14" fillId="2" borderId="7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4" fillId="2" borderId="8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7" fillId="0" borderId="6" xfId="4" applyNumberFormat="1" applyFont="1" applyFill="1" applyBorder="1" applyAlignment="1">
      <alignment horizont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38" fontId="14" fillId="0" borderId="1" xfId="1" applyNumberFormat="1" applyFont="1" applyFill="1" applyBorder="1" applyAlignment="1" applyProtection="1">
      <alignment horizontal="center" vertical="center"/>
    </xf>
    <xf numFmtId="0" fontId="15" fillId="0" borderId="1" xfId="1" applyFont="1" applyFill="1" applyBorder="1" applyAlignment="1" applyProtection="1">
      <alignment horizontal="center" vertical="center"/>
    </xf>
    <xf numFmtId="0" fontId="14" fillId="2" borderId="2" xfId="1" applyNumberFormat="1" applyFont="1" applyFill="1" applyBorder="1" applyAlignment="1" applyProtection="1">
      <alignment horizontal="center" vertical="center" wrapText="1"/>
    </xf>
    <xf numFmtId="0" fontId="14" fillId="2" borderId="7" xfId="1" applyNumberFormat="1" applyFont="1" applyFill="1" applyBorder="1" applyAlignment="1" applyProtection="1">
      <alignment horizontal="center" vertical="center" wrapText="1"/>
    </xf>
    <xf numFmtId="0" fontId="14" fillId="2" borderId="8" xfId="1" applyNumberFormat="1" applyFont="1" applyFill="1" applyBorder="1" applyAlignment="1" applyProtection="1">
      <alignment horizontal="center" vertical="center" wrapText="1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7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</cellXfs>
  <cellStyles count="12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3" xfId="5"/>
    <cellStyle name="常规 3 3" xfId="8"/>
    <cellStyle name="常规 9" xfId="6"/>
    <cellStyle name="常规_Sheet1" xfId="3"/>
    <cellStyle name="千位分隔" xfId="4" builtinId="3"/>
    <cellStyle name="千位分隔 2 2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1025" name="Text Box 4"/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3"/>
  <sheetViews>
    <sheetView tabSelected="1" view="pageBreakPreview" topLeftCell="A70" zoomScaleNormal="100" zoomScaleSheetLayoutView="100" workbookViewId="0">
      <selection activeCell="C86" sqref="C86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43.875" style="44" customWidth="1"/>
    <col min="4" max="4" width="5.75" style="45" bestFit="1" customWidth="1"/>
    <col min="5" max="5" width="6.5" style="44" bestFit="1" customWidth="1"/>
    <col min="6" max="6" width="18.125" style="46" customWidth="1"/>
    <col min="7" max="7" width="5.75" style="46" bestFit="1" customWidth="1"/>
    <col min="8" max="8" width="11.75" style="47" bestFit="1" customWidth="1"/>
    <col min="9" max="16384" width="3.375" style="44"/>
  </cols>
  <sheetData>
    <row r="1" spans="1:8" ht="32.25" customHeight="1">
      <c r="A1" s="70" t="s">
        <v>0</v>
      </c>
      <c r="B1" s="70"/>
      <c r="C1" s="70"/>
      <c r="D1" s="70"/>
      <c r="E1" s="70"/>
      <c r="F1" s="70"/>
      <c r="G1" s="70"/>
      <c r="H1" s="71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72" t="s">
        <v>2</v>
      </c>
      <c r="B8" s="72"/>
      <c r="C8" s="72"/>
      <c r="D8" s="72"/>
      <c r="E8" s="72"/>
      <c r="F8" s="72"/>
      <c r="G8" s="72"/>
      <c r="H8" s="73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74" t="s">
        <v>189</v>
      </c>
      <c r="E10" s="74"/>
      <c r="F10" s="74"/>
      <c r="G10" s="74"/>
      <c r="H10" s="75"/>
    </row>
    <row r="11" spans="1:8" s="2" customFormat="1" ht="21" customHeight="1">
      <c r="A11" s="11"/>
      <c r="B11" s="11"/>
      <c r="C11" s="11" t="s">
        <v>4</v>
      </c>
      <c r="D11" s="76">
        <v>650000</v>
      </c>
      <c r="E11" s="76"/>
      <c r="F11" s="76"/>
      <c r="G11" s="76"/>
      <c r="H11" s="76"/>
    </row>
    <row r="14" spans="1:8" ht="15.95" customHeight="1">
      <c r="A14" s="78" t="s">
        <v>5</v>
      </c>
      <c r="B14" s="78"/>
      <c r="C14" s="79"/>
      <c r="D14" s="48" t="s">
        <v>6</v>
      </c>
      <c r="E14" s="58" t="s">
        <v>7</v>
      </c>
      <c r="F14" s="58" t="s">
        <v>40</v>
      </c>
      <c r="G14" s="58" t="s">
        <v>42</v>
      </c>
      <c r="H14" s="49" t="s">
        <v>79</v>
      </c>
    </row>
    <row r="15" spans="1:8" ht="15.95" customHeight="1">
      <c r="A15" s="66" t="s">
        <v>98</v>
      </c>
      <c r="B15" s="62" t="s">
        <v>127</v>
      </c>
      <c r="C15" s="50" t="s">
        <v>129</v>
      </c>
      <c r="D15" s="48">
        <v>150</v>
      </c>
      <c r="E15" s="62" t="s">
        <v>128</v>
      </c>
      <c r="F15" s="62">
        <v>88</v>
      </c>
      <c r="G15" s="62">
        <v>1</v>
      </c>
      <c r="H15" s="49">
        <f t="shared" ref="H15:H63" si="0">SUM(D15*F15*G15)</f>
        <v>13200</v>
      </c>
    </row>
    <row r="16" spans="1:8" ht="15.95" customHeight="1">
      <c r="A16" s="67"/>
      <c r="B16" s="62" t="s">
        <v>112</v>
      </c>
      <c r="C16" s="50" t="s">
        <v>113</v>
      </c>
      <c r="D16" s="48">
        <v>200</v>
      </c>
      <c r="E16" s="62" t="s">
        <v>114</v>
      </c>
      <c r="F16" s="62">
        <v>228</v>
      </c>
      <c r="G16" s="62">
        <v>1</v>
      </c>
      <c r="H16" s="49">
        <f t="shared" si="0"/>
        <v>45600</v>
      </c>
    </row>
    <row r="17" spans="1:8" ht="15.95" customHeight="1">
      <c r="A17" s="67"/>
      <c r="B17" s="62" t="s">
        <v>115</v>
      </c>
      <c r="C17" s="50" t="s">
        <v>116</v>
      </c>
      <c r="D17" s="48">
        <v>250</v>
      </c>
      <c r="E17" s="62" t="s">
        <v>114</v>
      </c>
      <c r="F17" s="62">
        <v>168</v>
      </c>
      <c r="G17" s="62">
        <v>1</v>
      </c>
      <c r="H17" s="49">
        <f t="shared" si="0"/>
        <v>42000</v>
      </c>
    </row>
    <row r="18" spans="1:8" s="51" customFormat="1" ht="15.95" customHeight="1">
      <c r="A18" s="67"/>
      <c r="B18" s="77" t="s">
        <v>97</v>
      </c>
      <c r="C18" s="50" t="s">
        <v>96</v>
      </c>
      <c r="D18" s="48">
        <v>250</v>
      </c>
      <c r="E18" s="48" t="s">
        <v>14</v>
      </c>
      <c r="F18" s="49">
        <v>250</v>
      </c>
      <c r="G18" s="48">
        <v>1</v>
      </c>
      <c r="H18" s="49">
        <f t="shared" si="0"/>
        <v>62500</v>
      </c>
    </row>
    <row r="19" spans="1:8" s="51" customFormat="1" ht="15.95" customHeight="1">
      <c r="A19" s="69"/>
      <c r="B19" s="77"/>
      <c r="C19" s="50" t="s">
        <v>93</v>
      </c>
      <c r="D19" s="48">
        <v>1</v>
      </c>
      <c r="E19" s="48" t="s">
        <v>94</v>
      </c>
      <c r="F19" s="49">
        <v>8000</v>
      </c>
      <c r="G19" s="48">
        <v>1</v>
      </c>
      <c r="H19" s="49">
        <f t="shared" si="0"/>
        <v>8000</v>
      </c>
    </row>
    <row r="20" spans="1:8" s="51" customFormat="1" ht="15.95" customHeight="1">
      <c r="A20" s="66" t="s">
        <v>87</v>
      </c>
      <c r="B20" s="66" t="s">
        <v>88</v>
      </c>
      <c r="C20" s="50" t="s">
        <v>118</v>
      </c>
      <c r="D20" s="48">
        <v>1</v>
      </c>
      <c r="E20" s="48" t="s">
        <v>117</v>
      </c>
      <c r="F20" s="49">
        <v>20000</v>
      </c>
      <c r="G20" s="48">
        <v>1</v>
      </c>
      <c r="H20" s="49">
        <f t="shared" si="0"/>
        <v>20000</v>
      </c>
    </row>
    <row r="21" spans="1:8" s="51" customFormat="1" ht="15.95" customHeight="1">
      <c r="A21" s="67"/>
      <c r="B21" s="67"/>
      <c r="C21" s="50" t="s">
        <v>119</v>
      </c>
      <c r="D21" s="48">
        <v>1</v>
      </c>
      <c r="E21" s="48" t="s">
        <v>89</v>
      </c>
      <c r="F21" s="49">
        <v>30000</v>
      </c>
      <c r="G21" s="48">
        <v>1</v>
      </c>
      <c r="H21" s="49">
        <f t="shared" si="0"/>
        <v>30000</v>
      </c>
    </row>
    <row r="22" spans="1:8" s="51" customFormat="1" ht="15.95" customHeight="1">
      <c r="A22" s="67"/>
      <c r="B22" s="69"/>
      <c r="C22" s="50" t="s">
        <v>120</v>
      </c>
      <c r="D22" s="48">
        <v>1</v>
      </c>
      <c r="E22" s="48" t="s">
        <v>121</v>
      </c>
      <c r="F22" s="49">
        <v>7500</v>
      </c>
      <c r="G22" s="48">
        <v>1</v>
      </c>
      <c r="H22" s="49">
        <f t="shared" si="0"/>
        <v>7500</v>
      </c>
    </row>
    <row r="23" spans="1:8" s="51" customFormat="1" ht="15.95" customHeight="1">
      <c r="A23" s="69"/>
      <c r="B23" s="59" t="s">
        <v>90</v>
      </c>
      <c r="C23" s="50" t="s">
        <v>91</v>
      </c>
      <c r="D23" s="48">
        <v>150</v>
      </c>
      <c r="E23" s="48" t="s">
        <v>92</v>
      </c>
      <c r="F23" s="49">
        <v>68</v>
      </c>
      <c r="G23" s="48">
        <v>2</v>
      </c>
      <c r="H23" s="49">
        <f t="shared" si="0"/>
        <v>20400</v>
      </c>
    </row>
    <row r="24" spans="1:8" s="51" customFormat="1" ht="15.95" customHeight="1">
      <c r="A24" s="66" t="s">
        <v>17</v>
      </c>
      <c r="B24" s="61" t="s">
        <v>122</v>
      </c>
      <c r="C24" s="50" t="s">
        <v>124</v>
      </c>
      <c r="D24" s="48">
        <v>7</v>
      </c>
      <c r="E24" s="48" t="s">
        <v>80</v>
      </c>
      <c r="F24" s="49">
        <v>4200</v>
      </c>
      <c r="G24" s="48">
        <v>1</v>
      </c>
      <c r="H24" s="49">
        <f t="shared" si="0"/>
        <v>29400</v>
      </c>
    </row>
    <row r="25" spans="1:8" s="51" customFormat="1" ht="15.95" customHeight="1">
      <c r="A25" s="69"/>
      <c r="B25" s="61" t="s">
        <v>123</v>
      </c>
      <c r="C25" s="50" t="s">
        <v>125</v>
      </c>
      <c r="D25" s="48">
        <v>1</v>
      </c>
      <c r="E25" s="48" t="s">
        <v>126</v>
      </c>
      <c r="F25" s="49">
        <v>3000</v>
      </c>
      <c r="G25" s="48">
        <v>1</v>
      </c>
      <c r="H25" s="49">
        <f t="shared" si="0"/>
        <v>3000</v>
      </c>
    </row>
    <row r="26" spans="1:8" s="51" customFormat="1" ht="15.95" customHeight="1">
      <c r="A26" s="66" t="s">
        <v>99</v>
      </c>
      <c r="B26" s="80" t="s">
        <v>142</v>
      </c>
      <c r="C26" s="50" t="s">
        <v>143</v>
      </c>
      <c r="D26" s="60">
        <v>12</v>
      </c>
      <c r="E26" s="60" t="s">
        <v>102</v>
      </c>
      <c r="F26" s="54">
        <v>300</v>
      </c>
      <c r="G26" s="60">
        <v>1</v>
      </c>
      <c r="H26" s="49">
        <f t="shared" si="0"/>
        <v>3600</v>
      </c>
    </row>
    <row r="27" spans="1:8" s="51" customFormat="1" ht="15.95" customHeight="1">
      <c r="A27" s="67"/>
      <c r="B27" s="81"/>
      <c r="C27" s="50" t="s">
        <v>144</v>
      </c>
      <c r="D27" s="61">
        <v>1</v>
      </c>
      <c r="E27" s="61" t="s">
        <v>140</v>
      </c>
      <c r="F27" s="54">
        <v>50</v>
      </c>
      <c r="G27" s="61">
        <v>1</v>
      </c>
      <c r="H27" s="49">
        <f t="shared" si="0"/>
        <v>50</v>
      </c>
    </row>
    <row r="28" spans="1:8" s="51" customFormat="1" ht="15.95" customHeight="1">
      <c r="A28" s="67"/>
      <c r="B28" s="82"/>
      <c r="C28" s="50" t="s">
        <v>145</v>
      </c>
      <c r="D28" s="61">
        <v>1</v>
      </c>
      <c r="E28" s="61" t="s">
        <v>140</v>
      </c>
      <c r="F28" s="54">
        <v>500</v>
      </c>
      <c r="G28" s="61">
        <v>1</v>
      </c>
      <c r="H28" s="49">
        <f t="shared" si="0"/>
        <v>500</v>
      </c>
    </row>
    <row r="29" spans="1:8" s="51" customFormat="1" ht="15.95" customHeight="1">
      <c r="A29" s="67"/>
      <c r="B29" s="80" t="s">
        <v>146</v>
      </c>
      <c r="C29" s="50" t="s">
        <v>147</v>
      </c>
      <c r="D29" s="61">
        <v>12</v>
      </c>
      <c r="E29" s="61" t="s">
        <v>155</v>
      </c>
      <c r="F29" s="54">
        <v>350</v>
      </c>
      <c r="G29" s="61">
        <v>3</v>
      </c>
      <c r="H29" s="49">
        <f t="shared" si="0"/>
        <v>12600</v>
      </c>
    </row>
    <row r="30" spans="1:8" s="51" customFormat="1" ht="15.95" customHeight="1">
      <c r="A30" s="67"/>
      <c r="B30" s="81"/>
      <c r="C30" s="50" t="s">
        <v>148</v>
      </c>
      <c r="D30" s="61">
        <v>1</v>
      </c>
      <c r="E30" s="61" t="s">
        <v>140</v>
      </c>
      <c r="F30" s="54">
        <v>1500</v>
      </c>
      <c r="G30" s="61">
        <v>3</v>
      </c>
      <c r="H30" s="49">
        <f t="shared" si="0"/>
        <v>4500</v>
      </c>
    </row>
    <row r="31" spans="1:8" s="51" customFormat="1" ht="15.95" customHeight="1">
      <c r="A31" s="67"/>
      <c r="B31" s="81"/>
      <c r="C31" s="50" t="s">
        <v>149</v>
      </c>
      <c r="D31" s="61">
        <v>20</v>
      </c>
      <c r="E31" s="61" t="s">
        <v>140</v>
      </c>
      <c r="F31" s="54">
        <v>50</v>
      </c>
      <c r="G31" s="61">
        <v>3</v>
      </c>
      <c r="H31" s="49">
        <f t="shared" si="0"/>
        <v>3000</v>
      </c>
    </row>
    <row r="32" spans="1:8" s="51" customFormat="1" ht="15.95" customHeight="1">
      <c r="A32" s="67"/>
      <c r="B32" s="81"/>
      <c r="C32" s="50" t="s">
        <v>150</v>
      </c>
      <c r="D32" s="61">
        <v>10</v>
      </c>
      <c r="E32" s="61" t="s">
        <v>140</v>
      </c>
      <c r="F32" s="54">
        <v>30</v>
      </c>
      <c r="G32" s="61">
        <v>3</v>
      </c>
      <c r="H32" s="49">
        <f t="shared" si="0"/>
        <v>900</v>
      </c>
    </row>
    <row r="33" spans="1:8" s="51" customFormat="1" ht="15.95" customHeight="1">
      <c r="A33" s="67"/>
      <c r="B33" s="82"/>
      <c r="C33" s="50" t="s">
        <v>151</v>
      </c>
      <c r="D33" s="61">
        <v>6</v>
      </c>
      <c r="E33" s="61" t="s">
        <v>140</v>
      </c>
      <c r="F33" s="54">
        <v>120</v>
      </c>
      <c r="G33" s="61">
        <v>1</v>
      </c>
      <c r="H33" s="49">
        <f t="shared" si="0"/>
        <v>720</v>
      </c>
    </row>
    <row r="34" spans="1:8" s="51" customFormat="1" ht="15.95" customHeight="1">
      <c r="A34" s="67"/>
      <c r="B34" s="80" t="s">
        <v>152</v>
      </c>
      <c r="C34" s="50" t="s">
        <v>191</v>
      </c>
      <c r="D34" s="61">
        <v>3</v>
      </c>
      <c r="E34" s="61" t="s">
        <v>140</v>
      </c>
      <c r="F34" s="54">
        <v>5000</v>
      </c>
      <c r="G34" s="61">
        <v>1</v>
      </c>
      <c r="H34" s="49">
        <f t="shared" si="0"/>
        <v>15000</v>
      </c>
    </row>
    <row r="35" spans="1:8" s="51" customFormat="1" ht="15.95" customHeight="1">
      <c r="A35" s="67"/>
      <c r="B35" s="81"/>
      <c r="C35" s="50" t="s">
        <v>190</v>
      </c>
      <c r="D35" s="61">
        <v>4</v>
      </c>
      <c r="E35" s="61" t="s">
        <v>140</v>
      </c>
      <c r="F35" s="54">
        <v>6000</v>
      </c>
      <c r="G35" s="61">
        <v>1</v>
      </c>
      <c r="H35" s="49">
        <f t="shared" si="0"/>
        <v>24000</v>
      </c>
    </row>
    <row r="36" spans="1:8" s="51" customFormat="1" ht="15.95" customHeight="1">
      <c r="A36" s="67"/>
      <c r="B36" s="81"/>
      <c r="C36" s="50" t="s">
        <v>153</v>
      </c>
      <c r="D36" s="61">
        <v>20</v>
      </c>
      <c r="E36" s="61" t="s">
        <v>140</v>
      </c>
      <c r="F36" s="54">
        <v>80</v>
      </c>
      <c r="G36" s="61">
        <v>1</v>
      </c>
      <c r="H36" s="49">
        <f t="shared" si="0"/>
        <v>1600</v>
      </c>
    </row>
    <row r="37" spans="1:8" s="51" customFormat="1" ht="15.95" customHeight="1">
      <c r="A37" s="67"/>
      <c r="B37" s="81"/>
      <c r="C37" s="50" t="s">
        <v>149</v>
      </c>
      <c r="D37" s="61">
        <v>20</v>
      </c>
      <c r="E37" s="61" t="s">
        <v>140</v>
      </c>
      <c r="F37" s="54">
        <v>50</v>
      </c>
      <c r="G37" s="61">
        <v>3</v>
      </c>
      <c r="H37" s="49">
        <f t="shared" ref="H37:H39" si="1">SUM(D37*F37*G37)</f>
        <v>3000</v>
      </c>
    </row>
    <row r="38" spans="1:8" s="51" customFormat="1" ht="15.95" customHeight="1">
      <c r="A38" s="67"/>
      <c r="B38" s="81"/>
      <c r="C38" s="50" t="s">
        <v>164</v>
      </c>
      <c r="D38" s="61">
        <v>10</v>
      </c>
      <c r="E38" s="61" t="s">
        <v>140</v>
      </c>
      <c r="F38" s="54">
        <v>30</v>
      </c>
      <c r="G38" s="61">
        <v>3</v>
      </c>
      <c r="H38" s="49">
        <f t="shared" si="1"/>
        <v>900</v>
      </c>
    </row>
    <row r="39" spans="1:8" s="51" customFormat="1" ht="15.95" customHeight="1">
      <c r="A39" s="67"/>
      <c r="B39" s="81"/>
      <c r="C39" s="50" t="s">
        <v>165</v>
      </c>
      <c r="D39" s="61">
        <v>1</v>
      </c>
      <c r="E39" s="61" t="s">
        <v>140</v>
      </c>
      <c r="F39" s="54">
        <v>1500</v>
      </c>
      <c r="G39" s="61">
        <v>5</v>
      </c>
      <c r="H39" s="49">
        <f t="shared" si="1"/>
        <v>7500</v>
      </c>
    </row>
    <row r="40" spans="1:8" s="51" customFormat="1" ht="15.95" customHeight="1">
      <c r="A40" s="67"/>
      <c r="B40" s="82"/>
      <c r="C40" s="50" t="s">
        <v>192</v>
      </c>
      <c r="D40" s="61">
        <v>7</v>
      </c>
      <c r="E40" s="61" t="s">
        <v>157</v>
      </c>
      <c r="F40" s="54">
        <v>0</v>
      </c>
      <c r="G40" s="61">
        <v>1</v>
      </c>
      <c r="H40" s="49">
        <f t="shared" si="0"/>
        <v>0</v>
      </c>
    </row>
    <row r="41" spans="1:8" s="51" customFormat="1" ht="15.95" customHeight="1">
      <c r="A41" s="67"/>
      <c r="B41" s="80" t="s">
        <v>154</v>
      </c>
      <c r="C41" s="50" t="s">
        <v>166</v>
      </c>
      <c r="D41" s="61">
        <v>75</v>
      </c>
      <c r="E41" s="61" t="s">
        <v>155</v>
      </c>
      <c r="F41" s="54">
        <v>400</v>
      </c>
      <c r="G41" s="61">
        <v>1</v>
      </c>
      <c r="H41" s="49">
        <f t="shared" si="0"/>
        <v>30000</v>
      </c>
    </row>
    <row r="42" spans="1:8" s="51" customFormat="1" ht="15.95" customHeight="1">
      <c r="A42" s="67"/>
      <c r="B42" s="81"/>
      <c r="C42" s="50" t="s">
        <v>167</v>
      </c>
      <c r="D42" s="61">
        <v>1</v>
      </c>
      <c r="E42" s="61" t="s">
        <v>140</v>
      </c>
      <c r="F42" s="54">
        <v>5500</v>
      </c>
      <c r="G42" s="61">
        <v>1</v>
      </c>
      <c r="H42" s="49">
        <f t="shared" si="0"/>
        <v>5500</v>
      </c>
    </row>
    <row r="43" spans="1:8" s="51" customFormat="1" ht="15.95" customHeight="1">
      <c r="A43" s="67"/>
      <c r="B43" s="81"/>
      <c r="C43" s="50" t="s">
        <v>193</v>
      </c>
      <c r="D43" s="61">
        <v>18</v>
      </c>
      <c r="E43" s="61" t="s">
        <v>140</v>
      </c>
      <c r="F43" s="54">
        <v>120</v>
      </c>
      <c r="G43" s="61">
        <v>1</v>
      </c>
      <c r="H43" s="49">
        <f t="shared" si="0"/>
        <v>2160</v>
      </c>
    </row>
    <row r="44" spans="1:8" s="51" customFormat="1" ht="15.95" customHeight="1">
      <c r="A44" s="67"/>
      <c r="B44" s="81"/>
      <c r="C44" s="50" t="s">
        <v>168</v>
      </c>
      <c r="D44" s="61">
        <v>100</v>
      </c>
      <c r="E44" s="61" t="s">
        <v>156</v>
      </c>
      <c r="F44" s="54">
        <v>25</v>
      </c>
      <c r="G44" s="61">
        <v>1</v>
      </c>
      <c r="H44" s="49">
        <f t="shared" si="0"/>
        <v>2500</v>
      </c>
    </row>
    <row r="45" spans="1:8" s="51" customFormat="1" ht="15.95" customHeight="1">
      <c r="A45" s="67"/>
      <c r="B45" s="81"/>
      <c r="C45" s="50" t="s">
        <v>169</v>
      </c>
      <c r="D45" s="61">
        <v>1</v>
      </c>
      <c r="E45" s="61" t="s">
        <v>140</v>
      </c>
      <c r="F45" s="54">
        <v>3000</v>
      </c>
      <c r="G45" s="61">
        <v>1</v>
      </c>
      <c r="H45" s="49">
        <f t="shared" si="0"/>
        <v>3000</v>
      </c>
    </row>
    <row r="46" spans="1:8" s="51" customFormat="1" ht="15.95" customHeight="1">
      <c r="A46" s="67"/>
      <c r="B46" s="81"/>
      <c r="C46" s="50" t="s">
        <v>194</v>
      </c>
      <c r="D46" s="61">
        <v>1</v>
      </c>
      <c r="E46" s="61" t="s">
        <v>140</v>
      </c>
      <c r="F46" s="54">
        <v>3500</v>
      </c>
      <c r="G46" s="61">
        <v>1</v>
      </c>
      <c r="H46" s="49">
        <f t="shared" si="0"/>
        <v>3500</v>
      </c>
    </row>
    <row r="47" spans="1:8" s="51" customFormat="1" ht="15.95" customHeight="1">
      <c r="A47" s="67"/>
      <c r="B47" s="81"/>
      <c r="C47" s="50" t="s">
        <v>170</v>
      </c>
      <c r="D47" s="61">
        <v>1</v>
      </c>
      <c r="E47" s="61" t="s">
        <v>140</v>
      </c>
      <c r="F47" s="54">
        <v>3500</v>
      </c>
      <c r="G47" s="61">
        <v>1</v>
      </c>
      <c r="H47" s="49">
        <f t="shared" si="0"/>
        <v>3500</v>
      </c>
    </row>
    <row r="48" spans="1:8" s="51" customFormat="1" ht="15.95" customHeight="1">
      <c r="A48" s="67"/>
      <c r="B48" s="81"/>
      <c r="C48" s="50" t="s">
        <v>171</v>
      </c>
      <c r="D48" s="61">
        <v>1</v>
      </c>
      <c r="E48" s="61" t="s">
        <v>140</v>
      </c>
      <c r="F48" s="54">
        <v>500</v>
      </c>
      <c r="G48" s="61">
        <v>1</v>
      </c>
      <c r="H48" s="49">
        <f t="shared" si="0"/>
        <v>500</v>
      </c>
    </row>
    <row r="49" spans="1:8" s="51" customFormat="1" ht="15.95" customHeight="1">
      <c r="A49" s="67"/>
      <c r="B49" s="81"/>
      <c r="C49" s="50" t="s">
        <v>172</v>
      </c>
      <c r="D49" s="61">
        <v>1</v>
      </c>
      <c r="E49" s="61" t="s">
        <v>140</v>
      </c>
      <c r="F49" s="54">
        <v>2500</v>
      </c>
      <c r="G49" s="61">
        <v>1</v>
      </c>
      <c r="H49" s="49">
        <f t="shared" si="0"/>
        <v>2500</v>
      </c>
    </row>
    <row r="50" spans="1:8" s="51" customFormat="1" ht="15.95" customHeight="1">
      <c r="A50" s="67"/>
      <c r="B50" s="81"/>
      <c r="C50" s="50" t="s">
        <v>173</v>
      </c>
      <c r="D50" s="61">
        <v>1</v>
      </c>
      <c r="E50" s="61" t="s">
        <v>140</v>
      </c>
      <c r="F50" s="54">
        <v>3000</v>
      </c>
      <c r="G50" s="61">
        <v>1</v>
      </c>
      <c r="H50" s="49">
        <f t="shared" si="0"/>
        <v>3000</v>
      </c>
    </row>
    <row r="51" spans="1:8" s="51" customFormat="1" ht="15.95" customHeight="1">
      <c r="A51" s="67"/>
      <c r="B51" s="81"/>
      <c r="C51" s="50" t="s">
        <v>174</v>
      </c>
      <c r="D51" s="60">
        <v>16</v>
      </c>
      <c r="E51" s="61" t="s">
        <v>140</v>
      </c>
      <c r="F51" s="54">
        <v>150</v>
      </c>
      <c r="G51" s="61">
        <v>1</v>
      </c>
      <c r="H51" s="49">
        <f t="shared" si="0"/>
        <v>2400</v>
      </c>
    </row>
    <row r="52" spans="1:8" s="51" customFormat="1" ht="15.95" customHeight="1">
      <c r="A52" s="67"/>
      <c r="B52" s="81"/>
      <c r="C52" s="50" t="s">
        <v>175</v>
      </c>
      <c r="D52" s="61">
        <v>2</v>
      </c>
      <c r="E52" s="61" t="s">
        <v>140</v>
      </c>
      <c r="F52" s="54">
        <v>200</v>
      </c>
      <c r="G52" s="61">
        <v>1</v>
      </c>
      <c r="H52" s="49">
        <f t="shared" si="0"/>
        <v>400</v>
      </c>
    </row>
    <row r="53" spans="1:8" s="51" customFormat="1" ht="15.95" customHeight="1">
      <c r="A53" s="67"/>
      <c r="B53" s="81"/>
      <c r="C53" s="50" t="s">
        <v>176</v>
      </c>
      <c r="D53" s="61">
        <v>24</v>
      </c>
      <c r="E53" s="61" t="s">
        <v>140</v>
      </c>
      <c r="F53" s="54">
        <v>100</v>
      </c>
      <c r="G53" s="61">
        <v>1</v>
      </c>
      <c r="H53" s="49">
        <f t="shared" si="0"/>
        <v>2400</v>
      </c>
    </row>
    <row r="54" spans="1:8" s="51" customFormat="1" ht="15.95" customHeight="1">
      <c r="A54" s="67"/>
      <c r="B54" s="81"/>
      <c r="C54" s="50" t="s">
        <v>177</v>
      </c>
      <c r="D54" s="61">
        <v>1</v>
      </c>
      <c r="E54" s="61" t="s">
        <v>140</v>
      </c>
      <c r="F54" s="54">
        <v>500</v>
      </c>
      <c r="G54" s="61">
        <v>1</v>
      </c>
      <c r="H54" s="49">
        <f t="shared" si="0"/>
        <v>500</v>
      </c>
    </row>
    <row r="55" spans="1:8" s="51" customFormat="1" ht="15.95" customHeight="1">
      <c r="A55" s="67"/>
      <c r="B55" s="81"/>
      <c r="C55" s="50" t="s">
        <v>178</v>
      </c>
      <c r="D55" s="61">
        <v>8</v>
      </c>
      <c r="E55" s="61" t="s">
        <v>140</v>
      </c>
      <c r="F55" s="54">
        <v>800</v>
      </c>
      <c r="G55" s="61">
        <v>1</v>
      </c>
      <c r="H55" s="49">
        <f t="shared" si="0"/>
        <v>6400</v>
      </c>
    </row>
    <row r="56" spans="1:8" s="51" customFormat="1" ht="15.95" customHeight="1">
      <c r="A56" s="67"/>
      <c r="B56" s="81"/>
      <c r="C56" s="50" t="s">
        <v>179</v>
      </c>
      <c r="D56" s="61">
        <v>4</v>
      </c>
      <c r="E56" s="61" t="s">
        <v>140</v>
      </c>
      <c r="F56" s="54">
        <v>800</v>
      </c>
      <c r="G56" s="61">
        <v>1</v>
      </c>
      <c r="H56" s="49">
        <f t="shared" si="0"/>
        <v>3200</v>
      </c>
    </row>
    <row r="57" spans="1:8" s="51" customFormat="1" ht="15.95" customHeight="1">
      <c r="A57" s="67"/>
      <c r="B57" s="81"/>
      <c r="C57" s="50" t="s">
        <v>180</v>
      </c>
      <c r="D57" s="61">
        <v>4</v>
      </c>
      <c r="E57" s="61" t="s">
        <v>140</v>
      </c>
      <c r="F57" s="54">
        <v>800</v>
      </c>
      <c r="G57" s="61">
        <v>1</v>
      </c>
      <c r="H57" s="49">
        <f t="shared" si="0"/>
        <v>3200</v>
      </c>
    </row>
    <row r="58" spans="1:8" s="51" customFormat="1" ht="15.95" customHeight="1">
      <c r="A58" s="67"/>
      <c r="B58" s="81"/>
      <c r="C58" s="50" t="s">
        <v>181</v>
      </c>
      <c r="D58" s="61">
        <v>1</v>
      </c>
      <c r="E58" s="61" t="s">
        <v>140</v>
      </c>
      <c r="F58" s="54">
        <v>800</v>
      </c>
      <c r="G58" s="61">
        <v>1</v>
      </c>
      <c r="H58" s="49">
        <f t="shared" si="0"/>
        <v>800</v>
      </c>
    </row>
    <row r="59" spans="1:8" s="51" customFormat="1" ht="15.95" customHeight="1">
      <c r="A59" s="67"/>
      <c r="B59" s="81"/>
      <c r="C59" s="50" t="s">
        <v>182</v>
      </c>
      <c r="D59" s="61">
        <v>2</v>
      </c>
      <c r="E59" s="61" t="s">
        <v>140</v>
      </c>
      <c r="F59" s="54">
        <v>250</v>
      </c>
      <c r="G59" s="61">
        <v>1</v>
      </c>
      <c r="H59" s="49">
        <f t="shared" si="0"/>
        <v>500</v>
      </c>
    </row>
    <row r="60" spans="1:8" s="51" customFormat="1" ht="15.95" customHeight="1">
      <c r="A60" s="67"/>
      <c r="B60" s="81"/>
      <c r="C60" s="50" t="s">
        <v>183</v>
      </c>
      <c r="D60" s="61">
        <v>1</v>
      </c>
      <c r="E60" s="61" t="s">
        <v>140</v>
      </c>
      <c r="F60" s="54">
        <v>250</v>
      </c>
      <c r="G60" s="61">
        <v>1</v>
      </c>
      <c r="H60" s="49">
        <f t="shared" si="0"/>
        <v>250</v>
      </c>
    </row>
    <row r="61" spans="1:8" s="51" customFormat="1" ht="15.95" customHeight="1">
      <c r="A61" s="67"/>
      <c r="B61" s="82"/>
      <c r="C61" s="50" t="s">
        <v>184</v>
      </c>
      <c r="D61" s="60">
        <v>4</v>
      </c>
      <c r="E61" s="61" t="s">
        <v>140</v>
      </c>
      <c r="F61" s="54">
        <v>100</v>
      </c>
      <c r="G61" s="61">
        <v>1</v>
      </c>
      <c r="H61" s="49">
        <f t="shared" si="0"/>
        <v>400</v>
      </c>
    </row>
    <row r="62" spans="1:8" s="51" customFormat="1" ht="15.95" customHeight="1">
      <c r="A62" s="67"/>
      <c r="B62" s="63" t="s">
        <v>158</v>
      </c>
      <c r="C62" s="50" t="s">
        <v>185</v>
      </c>
      <c r="D62" s="61">
        <v>1</v>
      </c>
      <c r="E62" s="61" t="s">
        <v>160</v>
      </c>
      <c r="F62" s="54">
        <v>7000</v>
      </c>
      <c r="G62" s="61">
        <v>2</v>
      </c>
      <c r="H62" s="49">
        <f t="shared" si="0"/>
        <v>14000</v>
      </c>
    </row>
    <row r="63" spans="1:8" s="51" customFormat="1" ht="15.95" customHeight="1">
      <c r="A63" s="69"/>
      <c r="B63" s="63" t="s">
        <v>159</v>
      </c>
      <c r="C63" s="50" t="s">
        <v>186</v>
      </c>
      <c r="D63" s="61">
        <v>20</v>
      </c>
      <c r="E63" s="61" t="s">
        <v>161</v>
      </c>
      <c r="F63" s="54">
        <v>400</v>
      </c>
      <c r="G63" s="61">
        <v>4</v>
      </c>
      <c r="H63" s="49">
        <f t="shared" si="0"/>
        <v>32000</v>
      </c>
    </row>
    <row r="64" spans="1:8" s="51" customFormat="1" ht="15.95" customHeight="1">
      <c r="A64" s="66" t="s">
        <v>106</v>
      </c>
      <c r="B64" s="52" t="s">
        <v>130</v>
      </c>
      <c r="C64" s="50" t="s">
        <v>195</v>
      </c>
      <c r="D64" s="61">
        <v>5</v>
      </c>
      <c r="E64" s="61" t="s">
        <v>140</v>
      </c>
      <c r="F64" s="54">
        <v>300</v>
      </c>
      <c r="G64" s="61">
        <v>1</v>
      </c>
      <c r="H64" s="49">
        <f t="shared" ref="H64:H78" si="2">SUM(D64*F64*G64)</f>
        <v>1500</v>
      </c>
    </row>
    <row r="65" spans="1:8" s="51" customFormat="1" ht="15.95" customHeight="1">
      <c r="A65" s="67"/>
      <c r="B65" s="52" t="s">
        <v>131</v>
      </c>
      <c r="C65" s="50" t="s">
        <v>196</v>
      </c>
      <c r="D65" s="61">
        <v>150</v>
      </c>
      <c r="E65" s="61" t="s">
        <v>140</v>
      </c>
      <c r="F65" s="54">
        <v>25</v>
      </c>
      <c r="G65" s="61">
        <v>1</v>
      </c>
      <c r="H65" s="49">
        <f t="shared" si="2"/>
        <v>3750</v>
      </c>
    </row>
    <row r="66" spans="1:8" s="51" customFormat="1" ht="15.95" customHeight="1">
      <c r="A66" s="67"/>
      <c r="B66" s="52" t="s">
        <v>132</v>
      </c>
      <c r="C66" s="50" t="s">
        <v>187</v>
      </c>
      <c r="D66" s="61">
        <v>180</v>
      </c>
      <c r="E66" s="61" t="s">
        <v>140</v>
      </c>
      <c r="F66" s="54">
        <v>30</v>
      </c>
      <c r="G66" s="61">
        <v>1</v>
      </c>
      <c r="H66" s="49">
        <f t="shared" si="2"/>
        <v>5400</v>
      </c>
    </row>
    <row r="67" spans="1:8" s="51" customFormat="1" ht="15.95" customHeight="1">
      <c r="A67" s="67"/>
      <c r="B67" s="52" t="s">
        <v>133</v>
      </c>
      <c r="C67" s="50" t="s">
        <v>188</v>
      </c>
      <c r="D67" s="61">
        <v>10</v>
      </c>
      <c r="E67" s="61" t="s">
        <v>140</v>
      </c>
      <c r="F67" s="54">
        <v>15</v>
      </c>
      <c r="G67" s="61">
        <v>1</v>
      </c>
      <c r="H67" s="49">
        <f t="shared" si="2"/>
        <v>150</v>
      </c>
    </row>
    <row r="68" spans="1:8" s="51" customFormat="1" ht="15.95" customHeight="1">
      <c r="A68" s="67"/>
      <c r="B68" s="52" t="s">
        <v>134</v>
      </c>
      <c r="C68" s="50" t="s">
        <v>137</v>
      </c>
      <c r="D68" s="61">
        <v>250</v>
      </c>
      <c r="E68" s="61" t="s">
        <v>141</v>
      </c>
      <c r="F68" s="54">
        <v>1</v>
      </c>
      <c r="G68" s="61">
        <v>2</v>
      </c>
      <c r="H68" s="49">
        <f t="shared" si="2"/>
        <v>500</v>
      </c>
    </row>
    <row r="69" spans="1:8" s="51" customFormat="1" ht="15.95" customHeight="1">
      <c r="A69" s="67"/>
      <c r="B69" s="52" t="s">
        <v>135</v>
      </c>
      <c r="C69" s="50" t="s">
        <v>138</v>
      </c>
      <c r="D69" s="61">
        <v>4</v>
      </c>
      <c r="E69" s="61" t="s">
        <v>140</v>
      </c>
      <c r="F69" s="54">
        <v>50</v>
      </c>
      <c r="G69" s="61">
        <v>1</v>
      </c>
      <c r="H69" s="49">
        <f t="shared" si="2"/>
        <v>200</v>
      </c>
    </row>
    <row r="70" spans="1:8" s="51" customFormat="1" ht="15.95" customHeight="1">
      <c r="A70" s="67"/>
      <c r="B70" s="52" t="s">
        <v>136</v>
      </c>
      <c r="C70" s="50" t="s">
        <v>139</v>
      </c>
      <c r="D70" s="61">
        <v>50</v>
      </c>
      <c r="E70" s="61" t="s">
        <v>140</v>
      </c>
      <c r="F70" s="54">
        <v>5</v>
      </c>
      <c r="G70" s="61">
        <v>1</v>
      </c>
      <c r="H70" s="49">
        <f t="shared" si="2"/>
        <v>250</v>
      </c>
    </row>
    <row r="71" spans="1:8" s="51" customFormat="1" ht="15.95" customHeight="1">
      <c r="A71" s="67"/>
      <c r="B71" s="52" t="s">
        <v>101</v>
      </c>
      <c r="C71" s="50" t="s">
        <v>111</v>
      </c>
      <c r="D71" s="60">
        <v>280</v>
      </c>
      <c r="E71" s="60" t="s">
        <v>103</v>
      </c>
      <c r="F71" s="54">
        <v>30</v>
      </c>
      <c r="G71" s="60">
        <v>1</v>
      </c>
      <c r="H71" s="49">
        <f t="shared" si="2"/>
        <v>8400</v>
      </c>
    </row>
    <row r="72" spans="1:8" s="51" customFormat="1" ht="15.95" customHeight="1">
      <c r="A72" s="67"/>
      <c r="B72" s="52" t="s">
        <v>100</v>
      </c>
      <c r="C72" s="50" t="s">
        <v>109</v>
      </c>
      <c r="D72" s="60">
        <v>20</v>
      </c>
      <c r="E72" s="60" t="s">
        <v>104</v>
      </c>
      <c r="F72" s="54">
        <v>120</v>
      </c>
      <c r="G72" s="60">
        <v>1</v>
      </c>
      <c r="H72" s="49">
        <f t="shared" si="2"/>
        <v>2400</v>
      </c>
    </row>
    <row r="73" spans="1:8" s="51" customFormat="1" ht="15.95" customHeight="1">
      <c r="A73" s="60" t="s">
        <v>107</v>
      </c>
      <c r="B73" s="52" t="s">
        <v>108</v>
      </c>
      <c r="C73" s="50" t="s">
        <v>110</v>
      </c>
      <c r="D73" s="60">
        <v>1</v>
      </c>
      <c r="E73" s="60" t="s">
        <v>105</v>
      </c>
      <c r="F73" s="54">
        <v>3000</v>
      </c>
      <c r="G73" s="60">
        <v>1</v>
      </c>
      <c r="H73" s="49">
        <f t="shared" si="2"/>
        <v>3000</v>
      </c>
    </row>
    <row r="74" spans="1:8" s="51" customFormat="1" ht="15.95" customHeight="1">
      <c r="A74" s="66" t="s">
        <v>95</v>
      </c>
      <c r="B74" s="52" t="s">
        <v>203</v>
      </c>
      <c r="C74" s="50" t="s">
        <v>204</v>
      </c>
      <c r="D74" s="64">
        <v>2</v>
      </c>
      <c r="E74" s="64" t="s">
        <v>202</v>
      </c>
      <c r="F74" s="54">
        <v>3000</v>
      </c>
      <c r="G74" s="64">
        <v>2</v>
      </c>
      <c r="H74" s="49">
        <f t="shared" si="2"/>
        <v>12000</v>
      </c>
    </row>
    <row r="75" spans="1:8" s="51" customFormat="1" ht="15.95" customHeight="1">
      <c r="A75" s="67"/>
      <c r="B75" s="52" t="s">
        <v>205</v>
      </c>
      <c r="C75" s="50" t="s">
        <v>206</v>
      </c>
      <c r="D75" s="64">
        <v>4</v>
      </c>
      <c r="E75" s="64" t="s">
        <v>207</v>
      </c>
      <c r="F75" s="54">
        <v>1100</v>
      </c>
      <c r="G75" s="64">
        <v>2</v>
      </c>
      <c r="H75" s="49">
        <f t="shared" si="2"/>
        <v>8800</v>
      </c>
    </row>
    <row r="76" spans="1:8" s="51" customFormat="1" ht="15.95" customHeight="1">
      <c r="A76" s="67"/>
      <c r="B76" s="52" t="s">
        <v>85</v>
      </c>
      <c r="C76" s="50" t="s">
        <v>162</v>
      </c>
      <c r="D76" s="59">
        <v>3</v>
      </c>
      <c r="E76" s="59" t="s">
        <v>11</v>
      </c>
      <c r="F76" s="54">
        <v>350</v>
      </c>
      <c r="G76" s="59">
        <v>6</v>
      </c>
      <c r="H76" s="49">
        <f t="shared" si="2"/>
        <v>6300</v>
      </c>
    </row>
    <row r="77" spans="1:8" s="51" customFormat="1" ht="15.95" customHeight="1">
      <c r="A77" s="67"/>
      <c r="B77" s="52" t="s">
        <v>86</v>
      </c>
      <c r="C77" s="53" t="s">
        <v>81</v>
      </c>
      <c r="D77" s="55">
        <v>6</v>
      </c>
      <c r="E77" s="59" t="s">
        <v>9</v>
      </c>
      <c r="F77" s="54">
        <v>50</v>
      </c>
      <c r="G77" s="59">
        <v>12</v>
      </c>
      <c r="H77" s="49">
        <f t="shared" si="2"/>
        <v>3600</v>
      </c>
    </row>
    <row r="78" spans="1:8" s="51" customFormat="1" ht="15.95" customHeight="1">
      <c r="A78" s="69"/>
      <c r="B78" s="52" t="s">
        <v>197</v>
      </c>
      <c r="C78" s="50" t="s">
        <v>163</v>
      </c>
      <c r="D78" s="59">
        <v>5</v>
      </c>
      <c r="E78" s="59" t="s">
        <v>27</v>
      </c>
      <c r="F78" s="54">
        <v>1000</v>
      </c>
      <c r="G78" s="59">
        <v>4</v>
      </c>
      <c r="H78" s="49">
        <f t="shared" si="2"/>
        <v>20000</v>
      </c>
    </row>
    <row r="79" spans="1:8" ht="15.95" customHeight="1">
      <c r="A79" s="68" t="s">
        <v>198</v>
      </c>
      <c r="B79" s="68"/>
      <c r="C79" s="68"/>
      <c r="D79" s="68"/>
      <c r="E79" s="68"/>
      <c r="F79" s="68"/>
      <c r="G79" s="68"/>
      <c r="H79" s="57">
        <f>SUM(H15:H78)</f>
        <v>558330</v>
      </c>
    </row>
    <row r="80" spans="1:8" ht="15.95" customHeight="1">
      <c r="A80" s="65" t="s">
        <v>199</v>
      </c>
      <c r="B80" s="65"/>
      <c r="C80" s="65"/>
      <c r="D80" s="65"/>
      <c r="E80" s="65"/>
      <c r="F80" s="65"/>
      <c r="G80" s="65"/>
      <c r="H80" s="56">
        <f>H79*0.1</f>
        <v>55833</v>
      </c>
    </row>
    <row r="81" spans="1:8" ht="15.95" customHeight="1">
      <c r="A81" s="65" t="s">
        <v>200</v>
      </c>
      <c r="B81" s="65"/>
      <c r="C81" s="65"/>
      <c r="D81" s="65"/>
      <c r="E81" s="65"/>
      <c r="F81" s="65"/>
      <c r="G81" s="65"/>
      <c r="H81" s="56">
        <f>H79+H80</f>
        <v>614163</v>
      </c>
    </row>
    <row r="82" spans="1:8" ht="15.95" customHeight="1">
      <c r="A82" s="65" t="s">
        <v>201</v>
      </c>
      <c r="B82" s="65"/>
      <c r="C82" s="65"/>
      <c r="D82" s="65"/>
      <c r="E82" s="65"/>
      <c r="F82" s="65"/>
      <c r="G82" s="65"/>
      <c r="H82" s="56">
        <f>H81*1.06</f>
        <v>651012.78</v>
      </c>
    </row>
    <row r="83" spans="1:8" ht="16.5" customHeight="1">
      <c r="A83" s="65" t="s">
        <v>208</v>
      </c>
      <c r="B83" s="65"/>
      <c r="C83" s="65"/>
      <c r="D83" s="65"/>
      <c r="E83" s="65"/>
      <c r="F83" s="65"/>
      <c r="G83" s="65"/>
      <c r="H83" s="56">
        <v>650000</v>
      </c>
    </row>
  </sheetData>
  <mergeCells count="22">
    <mergeCell ref="B29:B33"/>
    <mergeCell ref="B34:B40"/>
    <mergeCell ref="B41:B61"/>
    <mergeCell ref="A26:A63"/>
    <mergeCell ref="A83:G83"/>
    <mergeCell ref="B20:B22"/>
    <mergeCell ref="A20:A23"/>
    <mergeCell ref="A24:A25"/>
    <mergeCell ref="A15:A19"/>
    <mergeCell ref="B26:B28"/>
    <mergeCell ref="A1:H1"/>
    <mergeCell ref="A8:H8"/>
    <mergeCell ref="D10:H10"/>
    <mergeCell ref="D11:H11"/>
    <mergeCell ref="B18:B19"/>
    <mergeCell ref="A14:C14"/>
    <mergeCell ref="A82:G82"/>
    <mergeCell ref="A64:A72"/>
    <mergeCell ref="A79:G79"/>
    <mergeCell ref="A80:G80"/>
    <mergeCell ref="A81:G81"/>
    <mergeCell ref="A74:A78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75" orientation="portrait" verticalDpi="300" r:id="rId1"/>
  <rowBreaks count="1" manualBreakCount="1">
    <brk id="49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70" t="s">
        <v>0</v>
      </c>
      <c r="B1" s="70"/>
      <c r="C1" s="70"/>
      <c r="D1" s="70"/>
      <c r="E1" s="70"/>
      <c r="F1" s="70"/>
      <c r="G1" s="70"/>
      <c r="H1" s="71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72" t="s">
        <v>2</v>
      </c>
      <c r="B8" s="72"/>
      <c r="C8" s="72"/>
      <c r="D8" s="72"/>
      <c r="E8" s="72"/>
      <c r="F8" s="72"/>
      <c r="G8" s="72"/>
      <c r="H8" s="73"/>
    </row>
    <row r="10" spans="1:8" ht="21" customHeight="1">
      <c r="A10" s="11"/>
      <c r="B10" s="11"/>
      <c r="C10" s="11" t="s">
        <v>3</v>
      </c>
      <c r="D10" s="99" t="s">
        <v>65</v>
      </c>
      <c r="E10" s="99"/>
      <c r="F10" s="99"/>
      <c r="G10" s="99"/>
      <c r="H10" s="100"/>
    </row>
    <row r="11" spans="1:8" ht="21" customHeight="1">
      <c r="A11" s="11"/>
      <c r="B11" s="11"/>
      <c r="C11" s="11" t="s">
        <v>4</v>
      </c>
      <c r="D11" s="101">
        <f>SUM(H47)</f>
        <v>329881.86</v>
      </c>
      <c r="E11" s="101"/>
      <c r="F11" s="101"/>
      <c r="G11" s="101"/>
      <c r="H11" s="102"/>
    </row>
    <row r="14" spans="1:8" ht="15.95" customHeight="1">
      <c r="A14" s="103" t="s">
        <v>5</v>
      </c>
      <c r="B14" s="104"/>
      <c r="C14" s="105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92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84"/>
      <c r="B16" s="92" t="s">
        <v>83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85"/>
      <c r="B17" s="85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92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84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84"/>
      <c r="B20" s="96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85"/>
      <c r="B21" s="98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83" t="s">
        <v>46</v>
      </c>
      <c r="B22" s="83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84"/>
      <c r="B23" s="86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84"/>
      <c r="B24" s="86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84"/>
      <c r="B25" s="86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84"/>
      <c r="B26" s="86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84"/>
      <c r="B27" s="86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84"/>
      <c r="B28" s="86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85"/>
      <c r="B29" s="87"/>
      <c r="C29" s="13" t="s">
        <v>82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84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92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93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92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84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84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84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84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94" t="s">
        <v>29</v>
      </c>
      <c r="B39" s="96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95"/>
      <c r="B40" s="97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95"/>
      <c r="B41" s="97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95"/>
      <c r="B42" s="97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95"/>
      <c r="B43" s="97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68" t="s">
        <v>36</v>
      </c>
      <c r="B44" s="68"/>
      <c r="C44" s="68"/>
      <c r="D44" s="68"/>
      <c r="E44" s="68"/>
      <c r="F44" s="68"/>
      <c r="G44" s="34"/>
      <c r="H44" s="22">
        <f>SUM(H15:H43)</f>
        <v>285612</v>
      </c>
    </row>
    <row r="45" spans="1:8" ht="15.95" customHeight="1">
      <c r="A45" s="88" t="s">
        <v>37</v>
      </c>
      <c r="B45" s="88"/>
      <c r="C45" s="88"/>
      <c r="D45" s="88"/>
      <c r="E45" s="88"/>
      <c r="F45" s="88"/>
      <c r="G45" s="35"/>
      <c r="H45" s="23">
        <f>H44*0.1</f>
        <v>28561.200000000001</v>
      </c>
    </row>
    <row r="46" spans="1:8" ht="15.95" customHeight="1">
      <c r="A46" s="88" t="s">
        <v>38</v>
      </c>
      <c r="B46" s="88"/>
      <c r="C46" s="88"/>
      <c r="D46" s="88"/>
      <c r="E46" s="88"/>
      <c r="F46" s="88"/>
      <c r="G46" s="35"/>
      <c r="H46" s="23">
        <f>(H44+H45)*0.05</f>
        <v>15708.660000000002</v>
      </c>
    </row>
    <row r="47" spans="1:8" ht="15.95" customHeight="1">
      <c r="A47" s="88" t="s">
        <v>39</v>
      </c>
      <c r="B47" s="88"/>
      <c r="C47" s="88"/>
      <c r="D47" s="88"/>
      <c r="E47" s="88"/>
      <c r="F47" s="88"/>
      <c r="G47" s="35"/>
      <c r="H47" s="23">
        <f>H44+H45+H46</f>
        <v>329881.86</v>
      </c>
    </row>
    <row r="48" spans="1:8" ht="15.95" customHeight="1">
      <c r="A48" s="89" t="s">
        <v>54</v>
      </c>
      <c r="B48" s="90"/>
      <c r="C48" s="90"/>
      <c r="D48" s="90"/>
      <c r="E48" s="90"/>
      <c r="F48" s="91"/>
      <c r="G48" s="9"/>
      <c r="H48" s="8">
        <f>SUM(H47/34)</f>
        <v>9702.4076470588225</v>
      </c>
    </row>
  </sheetData>
  <mergeCells count="20">
    <mergeCell ref="B16:B17"/>
    <mergeCell ref="A15:A17"/>
    <mergeCell ref="B20:B21"/>
    <mergeCell ref="A1:H1"/>
    <mergeCell ref="A8:H8"/>
    <mergeCell ref="D10:H10"/>
    <mergeCell ref="D11:H11"/>
    <mergeCell ref="A14:C14"/>
    <mergeCell ref="A18:A21"/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thinkpad</cp:lastModifiedBy>
  <cp:lastPrinted>2018-06-21T10:07:31Z</cp:lastPrinted>
  <dcterms:created xsi:type="dcterms:W3CDTF">2002-04-22T06:31:00Z</dcterms:created>
  <dcterms:modified xsi:type="dcterms:W3CDTF">2018-06-26T08:46:23Z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