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35"/>
  </bookViews>
  <sheets>
    <sheet name="报价书" sheetId="1" r:id="rId1"/>
    <sheet name="工作人员差旅" sheetId="2" r:id="rId2"/>
  </sheets>
  <calcPr calcId="144525"/>
</workbook>
</file>

<file path=xl/sharedStrings.xml><?xml version="1.0" encoding="utf-8"?>
<sst xmlns="http://schemas.openxmlformats.org/spreadsheetml/2006/main" count="150">
  <si>
    <t>报价书(5月21日）</t>
  </si>
  <si>
    <t>序号</t>
  </si>
  <si>
    <t>项目</t>
  </si>
  <si>
    <t>内容</t>
  </si>
  <si>
    <t>项目描述</t>
  </si>
  <si>
    <t>数量</t>
  </si>
  <si>
    <t>次</t>
  </si>
  <si>
    <t>单位</t>
  </si>
  <si>
    <t>单价</t>
  </si>
  <si>
    <t xml:space="preserve">                                                                            </t>
  </si>
  <si>
    <t>备注</t>
  </si>
  <si>
    <t>机票</t>
  </si>
  <si>
    <t xml:space="preserve">经济舱往返机票含税 </t>
  </si>
  <si>
    <t>天津、济南、青岛、无锡、广州，往返曼谷</t>
  </si>
  <si>
    <t>人</t>
  </si>
  <si>
    <t xml:space="preserve"> </t>
  </si>
  <si>
    <t>Total小计</t>
  </si>
  <si>
    <t>天数</t>
  </si>
  <si>
    <t>合计</t>
  </si>
  <si>
    <t>酒店</t>
  </si>
  <si>
    <t>第1-2晚，普通用房</t>
  </si>
  <si>
    <t>4星   BANGKOK，</t>
  </si>
  <si>
    <t>间/晚</t>
  </si>
  <si>
    <t>第1-2晚，VIP用房</t>
  </si>
  <si>
    <t>第3-4晚，酒店</t>
  </si>
  <si>
    <t>4星   PATTAYA</t>
  </si>
  <si>
    <t>第3-4晚，VIP酒店</t>
  </si>
  <si>
    <t>5星   PATTAYA</t>
  </si>
  <si>
    <t>新增，第5晚，酒店</t>
  </si>
  <si>
    <t>新增，30日上午，战委会议，</t>
  </si>
  <si>
    <t>4星   BANGKOK，租会议室18*160+500</t>
  </si>
  <si>
    <t>15*160+500</t>
  </si>
  <si>
    <t>餐</t>
  </si>
  <si>
    <t>新增，石家庄团队机场用餐</t>
  </si>
  <si>
    <t>简餐</t>
  </si>
  <si>
    <t>第2天，午餐</t>
  </si>
  <si>
    <t>自助餐</t>
  </si>
  <si>
    <r>
      <rPr>
        <sz val="11"/>
        <color theme="1"/>
        <rFont val="宋体"/>
        <charset val="134"/>
      </rPr>
      <t>第2天，</t>
    </r>
    <r>
      <rPr>
        <sz val="11"/>
        <color theme="1"/>
        <rFont val="宋体"/>
        <charset val="134"/>
      </rPr>
      <t>VIP</t>
    </r>
    <r>
      <rPr>
        <sz val="11"/>
        <color theme="1"/>
        <rFont val="宋体"/>
        <charset val="134"/>
      </rPr>
      <t>午餐</t>
    </r>
  </si>
  <si>
    <t>第2天，晚宴</t>
  </si>
  <si>
    <t>酒店晚宴</t>
  </si>
  <si>
    <t>第2天，晚宴酒水</t>
  </si>
  <si>
    <t>晚宴酒水</t>
  </si>
  <si>
    <t>桌</t>
  </si>
  <si>
    <t>（25*2+4）*300</t>
  </si>
  <si>
    <t>第2天，VIP晚宴</t>
  </si>
  <si>
    <t>晚宴加餐</t>
  </si>
  <si>
    <t>第3天，午餐</t>
  </si>
  <si>
    <t>火锅餐</t>
  </si>
  <si>
    <r>
      <rPr>
        <sz val="11"/>
        <rFont val="宋体"/>
        <charset val="134"/>
      </rPr>
      <t>新增2</t>
    </r>
    <r>
      <rPr>
        <sz val="11"/>
        <rFont val="宋体"/>
        <charset val="134"/>
      </rPr>
      <t>0</t>
    </r>
  </si>
  <si>
    <t>第3天，晚餐</t>
  </si>
  <si>
    <t>泰拳楼</t>
  </si>
  <si>
    <t>第4天，午餐</t>
  </si>
  <si>
    <t>含上岛内海鲜餐</t>
  </si>
  <si>
    <r>
      <rPr>
        <sz val="11"/>
        <color theme="1"/>
        <rFont val="宋体"/>
        <charset val="134"/>
      </rPr>
      <t>第4天，午餐，</t>
    </r>
    <r>
      <rPr>
        <sz val="11"/>
        <color theme="1"/>
        <rFont val="宋体"/>
        <charset val="134"/>
      </rPr>
      <t>VIP</t>
    </r>
  </si>
  <si>
    <t>第4天，晚餐</t>
  </si>
  <si>
    <t>手抓饭</t>
  </si>
  <si>
    <t>第4天，晚餐VIP</t>
  </si>
  <si>
    <t>悬崖餐厅</t>
  </si>
  <si>
    <t>第5天，午餐</t>
  </si>
  <si>
    <t>聚泰莱</t>
  </si>
  <si>
    <t>第5天，晚餐，</t>
  </si>
  <si>
    <t>KING POWER自助餐</t>
  </si>
  <si>
    <t>新增，学习</t>
  </si>
  <si>
    <t>泰餐学习</t>
  </si>
  <si>
    <t>新增，晚餐</t>
  </si>
  <si>
    <t>篮像餐厅</t>
  </si>
  <si>
    <t>内容描述</t>
  </si>
  <si>
    <t>大巴</t>
  </si>
  <si>
    <t>曼谷芭提雅全程5天用车</t>
  </si>
  <si>
    <t>豪华45座大巴5天</t>
  </si>
  <si>
    <t>辆/天</t>
  </si>
  <si>
    <t>警车开道</t>
  </si>
  <si>
    <t>酒店-大皇宫</t>
  </si>
  <si>
    <t>台</t>
  </si>
  <si>
    <t>新增</t>
  </si>
  <si>
    <t>新增，第6天用车</t>
  </si>
  <si>
    <t>豪华45座大巴，酒店-机场</t>
  </si>
  <si>
    <t>新增，普通小车，孙总，徐超</t>
  </si>
  <si>
    <t>小车接机，机场-酒店，</t>
  </si>
  <si>
    <t>不用奔驰</t>
  </si>
  <si>
    <t>新增，接机，天津口岸，商务车</t>
  </si>
  <si>
    <t>商务车接机，机场-酒店，</t>
  </si>
  <si>
    <t>新增，全程面包车，工作用车</t>
  </si>
  <si>
    <t>7座面包车（工作用车）5.24-28</t>
  </si>
  <si>
    <t>孙总，31日送机</t>
  </si>
  <si>
    <t>小车送机，酒店-机场</t>
  </si>
  <si>
    <t>徐超、徐进6月3日送机</t>
  </si>
  <si>
    <t>6.3日MARVEL-Royal</t>
  </si>
  <si>
    <t>面包车，济南</t>
  </si>
  <si>
    <t>景点</t>
  </si>
  <si>
    <t xml:space="preserve">                                                                                      </t>
  </si>
  <si>
    <t>大皇宫-玉佛寺</t>
  </si>
  <si>
    <t>卧佛寺</t>
  </si>
  <si>
    <t xml:space="preserve">富贵黄金屋， </t>
  </si>
  <si>
    <t xml:space="preserve">                           </t>
  </si>
  <si>
    <t>金沙岛出海，海鲜餐</t>
  </si>
  <si>
    <t>金沙岛出海，VIP海鲜餐</t>
  </si>
  <si>
    <t>东芭乐园</t>
  </si>
  <si>
    <t>阿卡萨</t>
  </si>
  <si>
    <t xml:space="preserve">阿卡萨VIP </t>
  </si>
  <si>
    <t>VIP及其他</t>
  </si>
  <si>
    <t>新增，晚宴，等</t>
  </si>
  <si>
    <t>背景板</t>
  </si>
  <si>
    <t>项</t>
  </si>
  <si>
    <r>
      <rPr>
        <sz val="11"/>
        <color indexed="8"/>
        <rFont val="宋体"/>
        <charset val="134"/>
      </rPr>
      <t>前厅1块，舞台两侧</t>
    </r>
    <r>
      <rPr>
        <sz val="11"/>
        <color indexed="8"/>
        <rFont val="宋体"/>
        <charset val="134"/>
      </rPr>
      <t>2块</t>
    </r>
  </si>
  <si>
    <t>保险</t>
  </si>
  <si>
    <t>6天，全程</t>
  </si>
  <si>
    <t>新增，VIP团建</t>
  </si>
  <si>
    <t>新增，VIP餐费</t>
  </si>
  <si>
    <t>蓝象餐厅</t>
  </si>
  <si>
    <t>新增，签证费</t>
  </si>
  <si>
    <t>新增，舞台红毯</t>
  </si>
  <si>
    <t>新增，VIP茶歇</t>
  </si>
  <si>
    <r>
      <rPr>
        <sz val="11"/>
        <color theme="1"/>
        <rFont val="宋体"/>
        <charset val="134"/>
      </rPr>
      <t>VIP房间</t>
    </r>
    <r>
      <rPr>
        <sz val="11"/>
        <color theme="1"/>
        <rFont val="宋体"/>
        <charset val="134"/>
      </rPr>
      <t>4个酒店水果加零食</t>
    </r>
  </si>
  <si>
    <t>新增，孙总机票，廊曼天津</t>
  </si>
  <si>
    <t>曼谷廊曼-天津</t>
  </si>
  <si>
    <t xml:space="preserve">           备注</t>
  </si>
  <si>
    <t>会务组2人</t>
  </si>
  <si>
    <t>天津、石家庄、济南、无锡、广州往返曼谷</t>
  </si>
  <si>
    <t>曼谷住宿</t>
  </si>
  <si>
    <t>芭堤雅住宿</t>
  </si>
  <si>
    <t>景点门票</t>
  </si>
  <si>
    <t>签证费</t>
  </si>
  <si>
    <t>劳务费</t>
  </si>
  <si>
    <t>人/天</t>
  </si>
  <si>
    <t>领队导游</t>
  </si>
  <si>
    <t>每台车安排1位领队</t>
  </si>
  <si>
    <t>领队劳务费</t>
  </si>
  <si>
    <t>泰国导游8人服务费</t>
  </si>
  <si>
    <t>小计</t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</si>
  <si>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                                       </t>
    </r>
  </si>
  <si>
    <t>6%服务费</t>
  </si>
  <si>
    <t>人均-按274人计算</t>
  </si>
  <si>
    <t>实际人均-按274人计算</t>
  </si>
  <si>
    <t>购物店走完，单价折让1700元/人</t>
  </si>
  <si>
    <t>实际合计</t>
  </si>
  <si>
    <t>说明：</t>
  </si>
  <si>
    <t>1、按照行程走完珠宝、皮革、橡胶、毒蛇、Kingpower购物点，单价折让1700元/人，没有走完购物点的成员需补回1700元差价。</t>
  </si>
  <si>
    <t>2、预计人均费用，约3694元/人，总计108万。</t>
  </si>
  <si>
    <t>工作人员差旅费用表</t>
  </si>
  <si>
    <t>5.24/SC4075济南-曼谷素万那普</t>
  </si>
  <si>
    <t>差旅</t>
  </si>
  <si>
    <t>住宿</t>
  </si>
  <si>
    <t>5.24-5.28，Royal City酒店，标准双人间</t>
  </si>
  <si>
    <t>间夜</t>
  </si>
  <si>
    <t>用车</t>
  </si>
  <si>
    <t>5.24-5.28，工作用车</t>
  </si>
  <si>
    <t>天</t>
  </si>
  <si>
    <t>餐费</t>
  </si>
  <si>
    <t>5.24-5.28，一天2正餐，5天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</si>
</sst>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sz val="11"/>
      <color theme="8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33" fillId="38" borderId="20" applyNumberFormat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2" fillId="0" borderId="5" xfId="0" applyFont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0" xfId="0" applyFont="1" applyFill="1" applyBorder="1">
      <alignment vertical="center"/>
    </xf>
    <xf numFmtId="0" fontId="8" fillId="5" borderId="3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9" fontId="8" fillId="5" borderId="3" xfId="0" applyNumberFormat="1" applyFont="1" applyFill="1" applyBorder="1" applyAlignment="1">
      <alignment horizontal="left" vertical="center"/>
    </xf>
    <xf numFmtId="177" fontId="9" fillId="6" borderId="10" xfId="0" applyNumberFormat="1" applyFont="1" applyFill="1" applyBorder="1" applyAlignment="1">
      <alignment vertical="center"/>
    </xf>
    <xf numFmtId="177" fontId="9" fillId="6" borderId="3" xfId="0" applyNumberFormat="1" applyFont="1" applyFill="1" applyBorder="1" applyAlignment="1">
      <alignment horizontal="right" vertical="center"/>
    </xf>
    <xf numFmtId="0" fontId="0" fillId="0" borderId="11" xfId="0" applyBorder="1">
      <alignment vertical="center"/>
    </xf>
    <xf numFmtId="0" fontId="4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justify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justify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justify" vertical="center"/>
    </xf>
    <xf numFmtId="0" fontId="0" fillId="0" borderId="0" xfId="0" applyFont="1">
      <alignment vertical="center"/>
    </xf>
    <xf numFmtId="177" fontId="9" fillId="6" borderId="2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justify" vertical="center"/>
    </xf>
    <xf numFmtId="0" fontId="10" fillId="0" borderId="0" xfId="0" applyFont="1">
      <alignment vertical="center"/>
    </xf>
    <xf numFmtId="0" fontId="2" fillId="0" borderId="0" xfId="0" applyFont="1" applyFill="1">
      <alignment vertical="center"/>
    </xf>
    <xf numFmtId="0" fontId="2" fillId="7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1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8" borderId="2" xfId="0" applyFont="1" applyFill="1" applyBorder="1">
      <alignment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5" xfId="0" applyFont="1" applyFill="1" applyBorder="1">
      <alignment vertical="center"/>
    </xf>
    <xf numFmtId="0" fontId="2" fillId="8" borderId="8" xfId="0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9" borderId="2" xfId="0" applyFont="1" applyFill="1" applyBorder="1">
      <alignment vertical="center"/>
    </xf>
    <xf numFmtId="0" fontId="1" fillId="3" borderId="1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2" fillId="7" borderId="2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11" fillId="9" borderId="2" xfId="0" applyFont="1" applyFill="1" applyBorder="1">
      <alignment vertical="center"/>
    </xf>
    <xf numFmtId="0" fontId="11" fillId="9" borderId="2" xfId="0" applyFont="1" applyFill="1" applyBorder="1" applyAlignment="1">
      <alignment vertical="center" wrapText="1"/>
    </xf>
    <xf numFmtId="0" fontId="2" fillId="10" borderId="2" xfId="0" applyFont="1" applyFill="1" applyBorder="1">
      <alignment vertical="center"/>
    </xf>
    <xf numFmtId="0" fontId="1" fillId="3" borderId="13" xfId="0" applyFont="1" applyFill="1" applyBorder="1" applyAlignment="1">
      <alignment horizontal="center" vertical="center"/>
    </xf>
    <xf numFmtId="0" fontId="2" fillId="10" borderId="1" xfId="0" applyFont="1" applyFill="1" applyBorder="1">
      <alignment vertical="center"/>
    </xf>
    <xf numFmtId="177" fontId="6" fillId="8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justify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justify" vertical="center"/>
    </xf>
    <xf numFmtId="177" fontId="1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justify" vertical="center" wrapText="1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/>
    </xf>
    <xf numFmtId="17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justify" vertical="center"/>
    </xf>
    <xf numFmtId="176" fontId="11" fillId="9" borderId="2" xfId="0" applyNumberFormat="1" applyFont="1" applyFill="1" applyBorder="1" applyAlignment="1">
      <alignment horizontal="center" vertical="center"/>
    </xf>
    <xf numFmtId="176" fontId="2" fillId="1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1" fillId="0" borderId="13" xfId="0" applyFont="1" applyFill="1" applyBorder="1" applyAlignment="1">
      <alignment horizontal="center" vertical="center"/>
    </xf>
    <xf numFmtId="0" fontId="11" fillId="10" borderId="2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0" fillId="11" borderId="2" xfId="0" applyFill="1" applyBorder="1">
      <alignment vertical="center"/>
    </xf>
    <xf numFmtId="0" fontId="14" fillId="11" borderId="3" xfId="0" applyFont="1" applyFill="1" applyBorder="1" applyAlignment="1">
      <alignment horizontal="right" vertical="center"/>
    </xf>
    <xf numFmtId="0" fontId="14" fillId="11" borderId="11" xfId="0" applyFont="1" applyFill="1" applyBorder="1" applyAlignment="1">
      <alignment horizontal="right" vertical="center"/>
    </xf>
    <xf numFmtId="0" fontId="14" fillId="11" borderId="10" xfId="0" applyFont="1" applyFill="1" applyBorder="1" applyAlignment="1">
      <alignment horizontal="right" vertical="center"/>
    </xf>
    <xf numFmtId="0" fontId="15" fillId="11" borderId="3" xfId="0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justify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176" fontId="14" fillId="11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justify" vertical="center"/>
    </xf>
    <xf numFmtId="176" fontId="15" fillId="11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0</xdr:row>
      <xdr:rowOff>635</xdr:rowOff>
    </xdr:from>
    <xdr:to>
      <xdr:col>3</xdr:col>
      <xdr:colOff>280035</xdr:colOff>
      <xdr:row>5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635"/>
          <a:ext cx="3565525" cy="1099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6"/>
  <sheetViews>
    <sheetView tabSelected="1" zoomScale="75" zoomScaleNormal="75" topLeftCell="A56" workbookViewId="0">
      <selection activeCell="I89" sqref="I89"/>
    </sheetView>
  </sheetViews>
  <sheetFormatPr defaultColWidth="9" defaultRowHeight="13.5"/>
  <cols>
    <col min="1" max="1" width="5" customWidth="1"/>
    <col min="2" max="2" width="7" customWidth="1"/>
    <col min="3" max="3" width="31.125" customWidth="1"/>
    <col min="4" max="4" width="40.625" style="51" customWidth="1"/>
    <col min="5" max="5" width="8.125" style="51" customWidth="1"/>
    <col min="6" max="6" width="7.125" style="51" customWidth="1"/>
    <col min="7" max="7" width="5.75" style="51" customWidth="1"/>
    <col min="8" max="8" width="8.125" style="51" customWidth="1"/>
    <col min="9" max="9" width="19.25" style="51" customWidth="1"/>
    <col min="10" max="10" width="31.625" style="52" customWidth="1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30"/>
    </row>
    <row r="2" customHeight="1" spans="1:10">
      <c r="A2" s="5"/>
      <c r="B2" s="5"/>
      <c r="C2" s="5"/>
      <c r="D2" s="5"/>
      <c r="E2" s="5"/>
      <c r="F2" s="5"/>
      <c r="G2" s="5"/>
      <c r="H2" s="5"/>
      <c r="I2" s="5"/>
      <c r="J2" s="30"/>
    </row>
    <row r="3" s="1" customFormat="1" ht="19.5" customHeight="1" spans="1:10">
      <c r="A3" s="5"/>
      <c r="B3" s="5"/>
      <c r="C3" s="5"/>
      <c r="D3" s="5"/>
      <c r="E3" s="5"/>
      <c r="F3" s="5"/>
      <c r="G3" s="5"/>
      <c r="H3" s="5"/>
      <c r="I3" s="5"/>
      <c r="J3" s="30"/>
    </row>
    <row r="4" ht="18.75" customHeight="1" spans="1:10">
      <c r="A4" s="6"/>
      <c r="B4" s="6"/>
      <c r="C4" s="6"/>
      <c r="D4" s="6"/>
      <c r="E4" s="6"/>
      <c r="F4" s="6"/>
      <c r="G4" s="6"/>
      <c r="H4" s="6"/>
      <c r="I4" s="6"/>
      <c r="J4" s="31"/>
    </row>
    <row r="5" s="2" customFormat="1" ht="20.1" customHeight="1" spans="1:10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7" t="s">
        <v>9</v>
      </c>
      <c r="J5" s="32" t="s">
        <v>10</v>
      </c>
    </row>
    <row r="6" s="2" customFormat="1" ht="20.1" customHeight="1" spans="1:10">
      <c r="A6" s="9">
        <v>1</v>
      </c>
      <c r="B6" s="10" t="s">
        <v>11</v>
      </c>
      <c r="C6" s="10" t="s">
        <v>12</v>
      </c>
      <c r="D6" s="11" t="s">
        <v>13</v>
      </c>
      <c r="E6" s="12">
        <v>275</v>
      </c>
      <c r="F6" s="13">
        <v>1</v>
      </c>
      <c r="G6" s="14" t="s">
        <v>14</v>
      </c>
      <c r="H6" s="15">
        <v>2400</v>
      </c>
      <c r="I6" s="33">
        <f>H6*F6*E6</f>
        <v>660000</v>
      </c>
      <c r="J6" s="34" t="s">
        <v>15</v>
      </c>
    </row>
    <row r="7" s="2" customFormat="1" ht="20.1" customHeight="1" spans="1:10">
      <c r="A7" s="9"/>
      <c r="B7" s="16" t="s">
        <v>16</v>
      </c>
      <c r="C7" s="16"/>
      <c r="D7" s="16"/>
      <c r="E7" s="16"/>
      <c r="F7" s="16"/>
      <c r="G7" s="16"/>
      <c r="H7" s="16"/>
      <c r="I7" s="35">
        <f>SUM(I6:I6)</f>
        <v>660000</v>
      </c>
      <c r="J7" s="36"/>
    </row>
    <row r="8" s="2" customFormat="1" ht="20.1" customHeight="1" spans="1:10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17</v>
      </c>
      <c r="G8" s="7" t="s">
        <v>7</v>
      </c>
      <c r="H8" s="8" t="s">
        <v>8</v>
      </c>
      <c r="I8" s="7" t="s">
        <v>18</v>
      </c>
      <c r="J8" s="32" t="s">
        <v>10</v>
      </c>
    </row>
    <row r="9" s="2" customFormat="1" ht="20.1" customHeight="1" spans="1:10">
      <c r="A9" s="53">
        <v>2</v>
      </c>
      <c r="B9" s="54" t="s">
        <v>19</v>
      </c>
      <c r="C9" s="55" t="s">
        <v>20</v>
      </c>
      <c r="D9" s="55" t="s">
        <v>21</v>
      </c>
      <c r="E9" s="55">
        <v>129</v>
      </c>
      <c r="F9" s="55">
        <v>2</v>
      </c>
      <c r="G9" s="55" t="s">
        <v>22</v>
      </c>
      <c r="H9" s="56">
        <v>420</v>
      </c>
      <c r="I9" s="82">
        <f>H9*F9*E9</f>
        <v>108360</v>
      </c>
      <c r="J9" s="83"/>
    </row>
    <row r="10" s="2" customFormat="1" ht="20.1" customHeight="1" spans="1:10">
      <c r="A10" s="9"/>
      <c r="B10" s="14"/>
      <c r="C10" s="57" t="s">
        <v>23</v>
      </c>
      <c r="D10" s="57" t="s">
        <v>21</v>
      </c>
      <c r="E10" s="57">
        <v>13</v>
      </c>
      <c r="F10" s="57">
        <v>2</v>
      </c>
      <c r="G10" s="57" t="s">
        <v>22</v>
      </c>
      <c r="H10" s="58">
        <v>620</v>
      </c>
      <c r="I10" s="82">
        <f t="shared" ref="I10:I14" si="0">H10*F10*E10</f>
        <v>16120</v>
      </c>
      <c r="J10" s="83"/>
    </row>
    <row r="11" s="2" customFormat="1" ht="20.1" customHeight="1" spans="1:10">
      <c r="A11" s="9"/>
      <c r="B11" s="14"/>
      <c r="C11" s="57" t="s">
        <v>24</v>
      </c>
      <c r="D11" s="57" t="s">
        <v>25</v>
      </c>
      <c r="E11" s="57">
        <v>129</v>
      </c>
      <c r="F11" s="57">
        <v>2</v>
      </c>
      <c r="G11" s="57" t="s">
        <v>22</v>
      </c>
      <c r="H11" s="58">
        <v>420</v>
      </c>
      <c r="I11" s="82">
        <f t="shared" si="0"/>
        <v>108360</v>
      </c>
      <c r="J11" s="83"/>
    </row>
    <row r="12" s="2" customFormat="1" ht="20.1" customHeight="1" spans="1:10">
      <c r="A12" s="9"/>
      <c r="B12" s="14"/>
      <c r="C12" s="57" t="s">
        <v>26</v>
      </c>
      <c r="D12" s="57" t="s">
        <v>27</v>
      </c>
      <c r="E12" s="57">
        <v>14</v>
      </c>
      <c r="F12" s="57">
        <v>2</v>
      </c>
      <c r="G12" s="57" t="s">
        <v>22</v>
      </c>
      <c r="H12" s="58">
        <v>460</v>
      </c>
      <c r="I12" s="82">
        <f t="shared" si="0"/>
        <v>12880</v>
      </c>
      <c r="J12" s="83"/>
    </row>
    <row r="13" s="2" customFormat="1" spans="1:10">
      <c r="A13" s="9"/>
      <c r="B13" s="14"/>
      <c r="C13" s="57" t="s">
        <v>28</v>
      </c>
      <c r="D13" s="57" t="s">
        <v>21</v>
      </c>
      <c r="E13" s="57">
        <v>125</v>
      </c>
      <c r="F13" s="57">
        <v>1</v>
      </c>
      <c r="G13" s="57" t="s">
        <v>22</v>
      </c>
      <c r="H13" s="58">
        <v>300</v>
      </c>
      <c r="I13" s="82">
        <f t="shared" si="0"/>
        <v>37500</v>
      </c>
      <c r="J13" s="84"/>
    </row>
    <row r="14" s="2" customFormat="1" ht="18.75" customHeight="1" spans="1:10">
      <c r="A14" s="9"/>
      <c r="B14" s="14"/>
      <c r="C14" s="57" t="s">
        <v>28</v>
      </c>
      <c r="D14" s="57" t="s">
        <v>21</v>
      </c>
      <c r="E14" s="57">
        <v>13</v>
      </c>
      <c r="F14" s="57">
        <v>1</v>
      </c>
      <c r="G14" s="57" t="s">
        <v>22</v>
      </c>
      <c r="H14" s="58">
        <v>420</v>
      </c>
      <c r="I14" s="82">
        <f t="shared" si="0"/>
        <v>5460</v>
      </c>
      <c r="J14" s="83"/>
    </row>
    <row r="15" s="2" customFormat="1" ht="20.1" customHeight="1" spans="1:10">
      <c r="A15" s="9"/>
      <c r="B15" s="14"/>
      <c r="C15" s="57" t="s">
        <v>29</v>
      </c>
      <c r="D15" s="57" t="s">
        <v>30</v>
      </c>
      <c r="E15" s="57">
        <v>1</v>
      </c>
      <c r="F15" s="57">
        <v>1</v>
      </c>
      <c r="G15" s="57" t="s">
        <v>22</v>
      </c>
      <c r="H15" s="58">
        <v>2900</v>
      </c>
      <c r="I15" s="82">
        <v>2900</v>
      </c>
      <c r="J15" s="83" t="s">
        <v>31</v>
      </c>
    </row>
    <row r="16" s="2" customFormat="1" ht="20.1" customHeight="1" spans="1:10">
      <c r="A16" s="9"/>
      <c r="B16" s="16" t="s">
        <v>16</v>
      </c>
      <c r="C16" s="16"/>
      <c r="D16" s="16"/>
      <c r="E16" s="16"/>
      <c r="F16" s="16"/>
      <c r="G16" s="16"/>
      <c r="H16" s="16"/>
      <c r="I16" s="35">
        <f>SUM(I9:I15)</f>
        <v>291580</v>
      </c>
      <c r="J16" s="36"/>
    </row>
    <row r="17" s="2" customFormat="1" ht="20.1" customHeight="1" spans="1:10">
      <c r="A17" s="7" t="s">
        <v>1</v>
      </c>
      <c r="B17" s="7" t="s">
        <v>2</v>
      </c>
      <c r="C17" s="7" t="s">
        <v>3</v>
      </c>
      <c r="D17" s="7" t="s">
        <v>4</v>
      </c>
      <c r="E17" s="7" t="s">
        <v>5</v>
      </c>
      <c r="F17" s="7" t="s">
        <v>14</v>
      </c>
      <c r="G17" s="7" t="s">
        <v>7</v>
      </c>
      <c r="H17" s="8" t="s">
        <v>8</v>
      </c>
      <c r="I17" s="7" t="s">
        <v>18</v>
      </c>
      <c r="J17" s="32" t="s">
        <v>10</v>
      </c>
    </row>
    <row r="18" s="46" customFormat="1" ht="20.1" customHeight="1" spans="1:10">
      <c r="A18" s="9">
        <v>3</v>
      </c>
      <c r="B18" s="10" t="s">
        <v>32</v>
      </c>
      <c r="C18" s="59" t="s">
        <v>33</v>
      </c>
      <c r="D18" s="59" t="s">
        <v>34</v>
      </c>
      <c r="E18" s="59">
        <v>1</v>
      </c>
      <c r="F18" s="59">
        <v>84</v>
      </c>
      <c r="G18" s="59" t="s">
        <v>14</v>
      </c>
      <c r="H18" s="60">
        <v>20</v>
      </c>
      <c r="I18" s="85">
        <f>H18*F18*E18</f>
        <v>1680</v>
      </c>
      <c r="J18" s="86"/>
    </row>
    <row r="19" s="2" customFormat="1" ht="20.1" customHeight="1" spans="1:10">
      <c r="A19" s="9"/>
      <c r="B19" s="61"/>
      <c r="C19" s="19" t="s">
        <v>35</v>
      </c>
      <c r="D19" s="19" t="s">
        <v>36</v>
      </c>
      <c r="E19" s="19">
        <v>1</v>
      </c>
      <c r="F19" s="19">
        <v>254</v>
      </c>
      <c r="G19" s="19" t="s">
        <v>14</v>
      </c>
      <c r="H19" s="62">
        <v>50</v>
      </c>
      <c r="I19" s="33">
        <f t="shared" ref="I19:I21" si="1">H19*F19*E19</f>
        <v>12700</v>
      </c>
      <c r="J19" s="34" t="s">
        <v>15</v>
      </c>
    </row>
    <row r="20" s="2" customFormat="1" ht="20.1" customHeight="1" spans="1:10">
      <c r="A20" s="9"/>
      <c r="B20" s="61"/>
      <c r="C20" s="19" t="s">
        <v>37</v>
      </c>
      <c r="D20" s="19" t="s">
        <v>36</v>
      </c>
      <c r="E20" s="19">
        <v>1</v>
      </c>
      <c r="F20" s="19">
        <v>18</v>
      </c>
      <c r="G20" s="19" t="s">
        <v>14</v>
      </c>
      <c r="H20" s="62">
        <v>90</v>
      </c>
      <c r="I20" s="33">
        <f t="shared" si="1"/>
        <v>1620</v>
      </c>
      <c r="J20" s="34"/>
    </row>
    <row r="21" s="2" customFormat="1" ht="33" customHeight="1" spans="1:10">
      <c r="A21" s="9"/>
      <c r="B21" s="61"/>
      <c r="C21" s="19" t="s">
        <v>38</v>
      </c>
      <c r="D21" s="19" t="s">
        <v>39</v>
      </c>
      <c r="E21" s="19">
        <v>1</v>
      </c>
      <c r="F21" s="63">
        <v>250</v>
      </c>
      <c r="G21" s="19" t="s">
        <v>14</v>
      </c>
      <c r="H21" s="62">
        <v>250</v>
      </c>
      <c r="I21" s="33">
        <f t="shared" si="1"/>
        <v>62500</v>
      </c>
      <c r="J21" s="87"/>
    </row>
    <row r="22" s="2" customFormat="1" ht="33" customHeight="1" spans="1:10">
      <c r="A22" s="9"/>
      <c r="B22" s="61"/>
      <c r="C22" s="19" t="s">
        <v>40</v>
      </c>
      <c r="D22" s="19" t="s">
        <v>41</v>
      </c>
      <c r="E22" s="19">
        <v>2</v>
      </c>
      <c r="F22" s="19">
        <v>27</v>
      </c>
      <c r="G22" s="19" t="s">
        <v>42</v>
      </c>
      <c r="H22" s="62">
        <v>300</v>
      </c>
      <c r="I22" s="33">
        <f t="shared" ref="I22:I33" si="2">H22*F22*E22</f>
        <v>16200</v>
      </c>
      <c r="J22" s="87" t="s">
        <v>43</v>
      </c>
    </row>
    <row r="23" s="2" customFormat="1" ht="33" customHeight="1" spans="1:10">
      <c r="A23" s="9"/>
      <c r="B23" s="61"/>
      <c r="C23" s="19" t="s">
        <v>44</v>
      </c>
      <c r="D23" s="19" t="s">
        <v>45</v>
      </c>
      <c r="E23" s="19">
        <v>1</v>
      </c>
      <c r="F23" s="19">
        <v>17</v>
      </c>
      <c r="G23" s="19" t="s">
        <v>14</v>
      </c>
      <c r="H23" s="62">
        <v>350</v>
      </c>
      <c r="I23" s="33">
        <f t="shared" si="2"/>
        <v>5950</v>
      </c>
      <c r="J23" s="87"/>
    </row>
    <row r="24" s="2" customFormat="1" ht="20.1" customHeight="1" spans="1:10">
      <c r="A24" s="9"/>
      <c r="B24" s="61"/>
      <c r="C24" s="19" t="s">
        <v>46</v>
      </c>
      <c r="D24" s="19" t="s">
        <v>47</v>
      </c>
      <c r="E24" s="19">
        <v>1</v>
      </c>
      <c r="F24" s="19">
        <v>274</v>
      </c>
      <c r="G24" s="19" t="s">
        <v>14</v>
      </c>
      <c r="H24" s="62">
        <v>70</v>
      </c>
      <c r="I24" s="33">
        <f t="shared" si="2"/>
        <v>19180</v>
      </c>
      <c r="J24" s="34" t="s">
        <v>48</v>
      </c>
    </row>
    <row r="25" s="2" customFormat="1" ht="20.1" customHeight="1" spans="1:10">
      <c r="A25" s="9"/>
      <c r="B25" s="61"/>
      <c r="C25" s="19" t="s">
        <v>49</v>
      </c>
      <c r="D25" s="19" t="s">
        <v>50</v>
      </c>
      <c r="E25" s="19">
        <v>1</v>
      </c>
      <c r="F25" s="19">
        <v>274</v>
      </c>
      <c r="G25" s="19" t="s">
        <v>14</v>
      </c>
      <c r="H25" s="62">
        <v>50</v>
      </c>
      <c r="I25" s="33">
        <f t="shared" si="2"/>
        <v>13700</v>
      </c>
      <c r="J25" s="34"/>
    </row>
    <row r="26" s="2" customFormat="1" ht="19.5" customHeight="1" spans="1:10">
      <c r="A26" s="9"/>
      <c r="B26" s="61"/>
      <c r="C26" s="19" t="s">
        <v>51</v>
      </c>
      <c r="D26" s="19" t="s">
        <v>52</v>
      </c>
      <c r="E26" s="19">
        <v>1</v>
      </c>
      <c r="F26" s="19">
        <v>257</v>
      </c>
      <c r="G26" s="19" t="s">
        <v>14</v>
      </c>
      <c r="H26" s="62">
        <v>100</v>
      </c>
      <c r="I26" s="33">
        <f t="shared" si="2"/>
        <v>25700</v>
      </c>
      <c r="J26" s="34"/>
    </row>
    <row r="27" s="2" customFormat="1" ht="20.1" customHeight="1" spans="1:10">
      <c r="A27" s="9"/>
      <c r="B27" s="61"/>
      <c r="C27" s="19" t="s">
        <v>53</v>
      </c>
      <c r="D27" s="19" t="s">
        <v>52</v>
      </c>
      <c r="E27" s="19">
        <v>1</v>
      </c>
      <c r="F27" s="19">
        <v>17</v>
      </c>
      <c r="G27" s="19" t="s">
        <v>14</v>
      </c>
      <c r="H27" s="62">
        <v>110</v>
      </c>
      <c r="I27" s="33">
        <f t="shared" si="2"/>
        <v>1870</v>
      </c>
      <c r="J27" s="34"/>
    </row>
    <row r="28" s="2" customFormat="1" ht="20.1" customHeight="1" spans="1:10">
      <c r="A28" s="9"/>
      <c r="B28" s="61"/>
      <c r="C28" s="55" t="s">
        <v>54</v>
      </c>
      <c r="D28" s="55" t="s">
        <v>55</v>
      </c>
      <c r="E28" s="55">
        <v>1</v>
      </c>
      <c r="F28" s="55">
        <v>257</v>
      </c>
      <c r="G28" s="55" t="s">
        <v>14</v>
      </c>
      <c r="H28" s="56">
        <v>50</v>
      </c>
      <c r="I28" s="82">
        <f t="shared" si="2"/>
        <v>12850</v>
      </c>
      <c r="J28" s="34"/>
    </row>
    <row r="29" s="2" customFormat="1" ht="20.1" customHeight="1" spans="1:10">
      <c r="A29" s="9"/>
      <c r="B29" s="61"/>
      <c r="C29" s="55" t="s">
        <v>56</v>
      </c>
      <c r="D29" s="55" t="s">
        <v>57</v>
      </c>
      <c r="E29" s="55">
        <v>1</v>
      </c>
      <c r="F29" s="55">
        <v>17</v>
      </c>
      <c r="G29" s="55" t="s">
        <v>14</v>
      </c>
      <c r="H29" s="56">
        <v>100</v>
      </c>
      <c r="I29" s="82">
        <f t="shared" si="2"/>
        <v>1700</v>
      </c>
      <c r="J29" s="34"/>
    </row>
    <row r="30" s="2" customFormat="1" ht="19.5" customHeight="1" spans="1:10">
      <c r="A30" s="9"/>
      <c r="B30" s="61"/>
      <c r="C30" s="55" t="s">
        <v>58</v>
      </c>
      <c r="D30" s="55" t="s">
        <v>59</v>
      </c>
      <c r="E30" s="55">
        <v>1</v>
      </c>
      <c r="F30" s="55">
        <v>274</v>
      </c>
      <c r="G30" s="55" t="s">
        <v>14</v>
      </c>
      <c r="H30" s="56">
        <v>80</v>
      </c>
      <c r="I30" s="82">
        <f t="shared" si="2"/>
        <v>21920</v>
      </c>
      <c r="J30" s="34"/>
    </row>
    <row r="31" s="2" customFormat="1" ht="20.1" customHeight="1" spans="1:10">
      <c r="A31" s="9"/>
      <c r="B31" s="64"/>
      <c r="C31" s="19" t="s">
        <v>60</v>
      </c>
      <c r="D31" s="19" t="s">
        <v>61</v>
      </c>
      <c r="E31" s="19">
        <v>1</v>
      </c>
      <c r="F31" s="19">
        <v>257</v>
      </c>
      <c r="G31" s="19" t="s">
        <v>14</v>
      </c>
      <c r="H31" s="62">
        <v>60</v>
      </c>
      <c r="I31" s="33">
        <f t="shared" si="2"/>
        <v>15420</v>
      </c>
      <c r="J31" s="34"/>
    </row>
    <row r="32" s="46" customFormat="1" ht="20.1" customHeight="1" spans="1:10">
      <c r="A32" s="9"/>
      <c r="B32" s="65"/>
      <c r="C32" s="59" t="s">
        <v>62</v>
      </c>
      <c r="D32" s="59" t="s">
        <v>63</v>
      </c>
      <c r="E32" s="59">
        <v>1</v>
      </c>
      <c r="F32" s="59">
        <v>17</v>
      </c>
      <c r="G32" s="59" t="s">
        <v>14</v>
      </c>
      <c r="H32" s="66">
        <v>400</v>
      </c>
      <c r="I32" s="85">
        <f t="shared" si="2"/>
        <v>6800</v>
      </c>
      <c r="J32" s="86"/>
    </row>
    <row r="33" s="46" customFormat="1" ht="20.1" customHeight="1" spans="1:10">
      <c r="A33" s="9"/>
      <c r="B33" s="65"/>
      <c r="C33" s="59" t="s">
        <v>64</v>
      </c>
      <c r="D33" s="59" t="s">
        <v>65</v>
      </c>
      <c r="E33" s="59">
        <v>1</v>
      </c>
      <c r="F33" s="59">
        <v>17</v>
      </c>
      <c r="G33" s="59" t="s">
        <v>14</v>
      </c>
      <c r="H33" s="66">
        <v>350</v>
      </c>
      <c r="I33" s="85">
        <f t="shared" si="2"/>
        <v>5950</v>
      </c>
      <c r="J33" s="86"/>
    </row>
    <row r="34" s="2" customFormat="1" ht="20.1" customHeight="1" spans="1:10">
      <c r="A34" s="9"/>
      <c r="B34" s="67" t="s">
        <v>16</v>
      </c>
      <c r="C34" s="68"/>
      <c r="D34" s="68"/>
      <c r="E34" s="68"/>
      <c r="F34" s="68"/>
      <c r="G34" s="68"/>
      <c r="H34" s="68"/>
      <c r="I34" s="35">
        <f>SUM(I18:I33)</f>
        <v>225740</v>
      </c>
      <c r="J34" s="36"/>
    </row>
    <row r="35" s="2" customFormat="1" ht="20.1" customHeight="1" spans="1:10">
      <c r="A35" s="7" t="s">
        <v>1</v>
      </c>
      <c r="B35" s="7" t="s">
        <v>2</v>
      </c>
      <c r="C35" s="7" t="s">
        <v>3</v>
      </c>
      <c r="D35" s="7" t="s">
        <v>66</v>
      </c>
      <c r="E35" s="7" t="s">
        <v>5</v>
      </c>
      <c r="F35" s="7" t="s">
        <v>17</v>
      </c>
      <c r="G35" s="7" t="s">
        <v>7</v>
      </c>
      <c r="H35" s="8" t="s">
        <v>8</v>
      </c>
      <c r="I35" s="7" t="s">
        <v>18</v>
      </c>
      <c r="J35" s="32" t="s">
        <v>10</v>
      </c>
    </row>
    <row r="36" s="2" customFormat="1" ht="20.1" customHeight="1" spans="1:10">
      <c r="A36" s="9">
        <v>4</v>
      </c>
      <c r="B36" s="69" t="s">
        <v>67</v>
      </c>
      <c r="C36" s="19" t="s">
        <v>68</v>
      </c>
      <c r="D36" s="19" t="s">
        <v>69</v>
      </c>
      <c r="E36" s="19">
        <v>8</v>
      </c>
      <c r="F36" s="19">
        <v>5</v>
      </c>
      <c r="G36" s="19" t="s">
        <v>70</v>
      </c>
      <c r="H36" s="19">
        <v>1800</v>
      </c>
      <c r="I36" s="88">
        <f>H36*F36*E36</f>
        <v>72000</v>
      </c>
      <c r="J36" s="36"/>
    </row>
    <row r="37" s="2" customFormat="1" ht="20.1" customHeight="1" spans="1:10">
      <c r="A37" s="9"/>
      <c r="B37" s="69" t="s">
        <v>71</v>
      </c>
      <c r="C37" s="19" t="s">
        <v>72</v>
      </c>
      <c r="D37" s="19"/>
      <c r="E37" s="19">
        <v>1</v>
      </c>
      <c r="F37" s="70" t="s">
        <v>73</v>
      </c>
      <c r="G37" s="19">
        <v>1200</v>
      </c>
      <c r="H37" s="19">
        <v>0</v>
      </c>
      <c r="I37" s="88">
        <v>0</v>
      </c>
      <c r="J37" s="36"/>
    </row>
    <row r="38" s="2" customFormat="1" ht="20.1" customHeight="1" spans="1:10">
      <c r="A38" s="9"/>
      <c r="B38" s="69" t="s">
        <v>74</v>
      </c>
      <c r="C38" s="19" t="s">
        <v>75</v>
      </c>
      <c r="D38" s="19" t="s">
        <v>76</v>
      </c>
      <c r="E38" s="19">
        <v>8</v>
      </c>
      <c r="F38" s="19">
        <v>1</v>
      </c>
      <c r="G38" s="19" t="s">
        <v>70</v>
      </c>
      <c r="H38" s="19">
        <v>1000</v>
      </c>
      <c r="I38" s="88">
        <f>H38*F38*E38</f>
        <v>8000</v>
      </c>
      <c r="J38" s="84" t="s">
        <v>15</v>
      </c>
    </row>
    <row r="39" s="2" customFormat="1" ht="20.1" customHeight="1" spans="1:10">
      <c r="A39" s="9"/>
      <c r="B39" s="69" t="s">
        <v>74</v>
      </c>
      <c r="C39" s="19" t="s">
        <v>77</v>
      </c>
      <c r="D39" s="19" t="s">
        <v>78</v>
      </c>
      <c r="E39" s="19">
        <v>2</v>
      </c>
      <c r="F39" s="19">
        <v>1</v>
      </c>
      <c r="G39" s="19" t="s">
        <v>70</v>
      </c>
      <c r="H39" s="19">
        <v>1000</v>
      </c>
      <c r="I39" s="88">
        <f>H39*F39*E39</f>
        <v>2000</v>
      </c>
      <c r="J39" s="89" t="s">
        <v>79</v>
      </c>
    </row>
    <row r="40" s="2" customFormat="1" ht="20.1" customHeight="1" spans="1:10">
      <c r="A40" s="9"/>
      <c r="B40" s="69" t="s">
        <v>74</v>
      </c>
      <c r="C40" s="19" t="s">
        <v>80</v>
      </c>
      <c r="D40" s="19" t="s">
        <v>81</v>
      </c>
      <c r="E40" s="19">
        <v>1</v>
      </c>
      <c r="F40" s="19">
        <v>1</v>
      </c>
      <c r="G40" s="19" t="s">
        <v>70</v>
      </c>
      <c r="H40" s="19">
        <v>1000</v>
      </c>
      <c r="I40" s="88">
        <v>1000</v>
      </c>
      <c r="J40" s="89"/>
    </row>
    <row r="41" s="2" customFormat="1" ht="20.1" customHeight="1" spans="1:10">
      <c r="A41" s="9"/>
      <c r="B41" s="69" t="s">
        <v>74</v>
      </c>
      <c r="C41" s="19" t="s">
        <v>82</v>
      </c>
      <c r="D41" s="19" t="s">
        <v>83</v>
      </c>
      <c r="E41" s="19">
        <v>1</v>
      </c>
      <c r="F41" s="19">
        <v>5</v>
      </c>
      <c r="G41" s="19" t="s">
        <v>70</v>
      </c>
      <c r="H41" s="19">
        <v>1000</v>
      </c>
      <c r="I41" s="88">
        <f>H41*F41*E41</f>
        <v>5000</v>
      </c>
      <c r="J41" s="36"/>
    </row>
    <row r="42" s="46" customFormat="1" ht="20.1" customHeight="1" spans="1:10">
      <c r="A42" s="9"/>
      <c r="B42" s="66" t="s">
        <v>74</v>
      </c>
      <c r="C42" s="59" t="s">
        <v>84</v>
      </c>
      <c r="D42" s="59" t="s">
        <v>85</v>
      </c>
      <c r="E42" s="59">
        <v>1</v>
      </c>
      <c r="F42" s="59">
        <v>1</v>
      </c>
      <c r="G42" s="59" t="s">
        <v>70</v>
      </c>
      <c r="H42" s="59">
        <v>1000</v>
      </c>
      <c r="I42" s="90">
        <f>H42*F42*E42</f>
        <v>1000</v>
      </c>
      <c r="J42" s="91"/>
    </row>
    <row r="43" s="46" customFormat="1" ht="20.1" customHeight="1" spans="1:10">
      <c r="A43" s="9"/>
      <c r="B43" s="66" t="s">
        <v>74</v>
      </c>
      <c r="C43" s="59" t="s">
        <v>86</v>
      </c>
      <c r="D43" s="59" t="s">
        <v>85</v>
      </c>
      <c r="E43" s="59">
        <v>1</v>
      </c>
      <c r="F43" s="59">
        <v>1</v>
      </c>
      <c r="G43" s="59" t="s">
        <v>70</v>
      </c>
      <c r="H43" s="59">
        <v>1000</v>
      </c>
      <c r="I43" s="90">
        <f>H43*F43*E43</f>
        <v>1000</v>
      </c>
      <c r="J43" s="91"/>
    </row>
    <row r="44" s="46" customFormat="1" ht="20.1" customHeight="1" spans="1:10">
      <c r="A44" s="9"/>
      <c r="B44" s="66" t="s">
        <v>74</v>
      </c>
      <c r="C44" s="59" t="s">
        <v>87</v>
      </c>
      <c r="D44" s="59" t="s">
        <v>88</v>
      </c>
      <c r="E44" s="59">
        <v>1</v>
      </c>
      <c r="F44" s="59">
        <v>1</v>
      </c>
      <c r="G44" s="59" t="s">
        <v>70</v>
      </c>
      <c r="H44" s="59">
        <v>500</v>
      </c>
      <c r="I44" s="90">
        <f>H44*F44*E44</f>
        <v>500</v>
      </c>
      <c r="J44" s="91"/>
    </row>
    <row r="45" s="2" customFormat="1" ht="20.1" customHeight="1" spans="1:10">
      <c r="A45" s="9"/>
      <c r="B45" s="16" t="s">
        <v>16</v>
      </c>
      <c r="C45" s="16"/>
      <c r="D45" s="16"/>
      <c r="E45" s="16"/>
      <c r="F45" s="16"/>
      <c r="G45" s="16"/>
      <c r="H45" s="16"/>
      <c r="I45" s="35">
        <f>SUM(I36:I44)</f>
        <v>90500</v>
      </c>
      <c r="J45" s="36"/>
    </row>
    <row r="46" s="2" customFormat="1" ht="20.1" customHeight="1" spans="1:10">
      <c r="A46" s="7" t="s">
        <v>1</v>
      </c>
      <c r="B46" s="7" t="s">
        <v>2</v>
      </c>
      <c r="C46" s="7" t="s">
        <v>3</v>
      </c>
      <c r="D46" s="7" t="s">
        <v>66</v>
      </c>
      <c r="E46" s="7" t="s">
        <v>5</v>
      </c>
      <c r="F46" s="7" t="s">
        <v>14</v>
      </c>
      <c r="G46" s="7" t="s">
        <v>7</v>
      </c>
      <c r="H46" s="8" t="s">
        <v>8</v>
      </c>
      <c r="I46" s="7" t="s">
        <v>18</v>
      </c>
      <c r="J46" s="32" t="s">
        <v>10</v>
      </c>
    </row>
    <row r="47" s="3" customFormat="1" ht="20.1" customHeight="1" spans="1:10">
      <c r="A47" s="71">
        <v>5</v>
      </c>
      <c r="B47" s="72" t="s">
        <v>89</v>
      </c>
      <c r="C47" s="72" t="s">
        <v>90</v>
      </c>
      <c r="D47" s="19" t="s">
        <v>91</v>
      </c>
      <c r="E47" s="19">
        <v>1</v>
      </c>
      <c r="F47" s="19">
        <v>264</v>
      </c>
      <c r="G47" s="19" t="s">
        <v>14</v>
      </c>
      <c r="H47" s="19">
        <v>100</v>
      </c>
      <c r="I47" s="92">
        <f t="shared" ref="I47:I56" si="3">H47*F47*E47</f>
        <v>26400</v>
      </c>
      <c r="J47" s="93" t="s">
        <v>15</v>
      </c>
    </row>
    <row r="48" s="3" customFormat="1" ht="20.1" customHeight="1" spans="1:10">
      <c r="A48" s="71"/>
      <c r="B48" s="18"/>
      <c r="C48" s="18"/>
      <c r="D48" s="19" t="s">
        <v>92</v>
      </c>
      <c r="E48" s="19">
        <v>1</v>
      </c>
      <c r="F48" s="19">
        <v>264</v>
      </c>
      <c r="G48" s="19" t="s">
        <v>14</v>
      </c>
      <c r="H48" s="19">
        <v>20</v>
      </c>
      <c r="I48" s="92">
        <f t="shared" si="3"/>
        <v>5280</v>
      </c>
      <c r="J48" s="93" t="s">
        <v>15</v>
      </c>
    </row>
    <row r="49" s="3" customFormat="1" ht="20.1" customHeight="1" spans="1:14">
      <c r="A49" s="71"/>
      <c r="B49" s="18"/>
      <c r="C49" s="18"/>
      <c r="D49" s="19" t="s">
        <v>93</v>
      </c>
      <c r="E49" s="19">
        <v>1</v>
      </c>
      <c r="F49" s="19">
        <v>264</v>
      </c>
      <c r="G49" s="19" t="s">
        <v>14</v>
      </c>
      <c r="H49" s="19">
        <v>40</v>
      </c>
      <c r="I49" s="92">
        <f t="shared" si="3"/>
        <v>10560</v>
      </c>
      <c r="J49" s="93" t="s">
        <v>15</v>
      </c>
      <c r="N49" s="3" t="s">
        <v>94</v>
      </c>
    </row>
    <row r="50" s="3" customFormat="1" ht="20.1" customHeight="1" spans="1:10">
      <c r="A50" s="71"/>
      <c r="B50" s="18"/>
      <c r="C50" s="18"/>
      <c r="D50" s="19" t="s">
        <v>95</v>
      </c>
      <c r="E50" s="19">
        <v>1</v>
      </c>
      <c r="F50" s="19">
        <v>257</v>
      </c>
      <c r="G50" s="19" t="s">
        <v>14</v>
      </c>
      <c r="H50" s="19">
        <v>0</v>
      </c>
      <c r="I50" s="92">
        <f t="shared" si="3"/>
        <v>0</v>
      </c>
      <c r="J50" s="93"/>
    </row>
    <row r="51" s="3" customFormat="1" ht="20.1" customHeight="1" spans="1:10">
      <c r="A51" s="71"/>
      <c r="B51" s="18"/>
      <c r="C51" s="18"/>
      <c r="D51" s="19" t="s">
        <v>96</v>
      </c>
      <c r="E51" s="19">
        <v>1</v>
      </c>
      <c r="F51" s="19">
        <v>17</v>
      </c>
      <c r="G51" s="19" t="s">
        <v>14</v>
      </c>
      <c r="H51" s="19">
        <v>0</v>
      </c>
      <c r="I51" s="92">
        <f t="shared" si="3"/>
        <v>0</v>
      </c>
      <c r="J51" s="93"/>
    </row>
    <row r="52" s="47" customFormat="1" ht="20.1" customHeight="1" spans="1:10">
      <c r="A52" s="71"/>
      <c r="B52" s="18"/>
      <c r="C52" s="18"/>
      <c r="D52" s="19" t="s">
        <v>97</v>
      </c>
      <c r="E52" s="19">
        <v>1</v>
      </c>
      <c r="F52" s="19">
        <v>264</v>
      </c>
      <c r="G52" s="19" t="s">
        <v>14</v>
      </c>
      <c r="H52" s="19">
        <v>130</v>
      </c>
      <c r="I52" s="92">
        <f t="shared" si="3"/>
        <v>34320</v>
      </c>
      <c r="J52" s="87"/>
    </row>
    <row r="53" s="47" customFormat="1" ht="20.1" customHeight="1" spans="1:10">
      <c r="A53" s="71"/>
      <c r="B53" s="18"/>
      <c r="C53" s="18"/>
      <c r="D53" s="19" t="s">
        <v>50</v>
      </c>
      <c r="E53" s="19">
        <v>1</v>
      </c>
      <c r="F53" s="19">
        <v>257</v>
      </c>
      <c r="G53" s="19" t="s">
        <v>14</v>
      </c>
      <c r="H53" s="19">
        <v>0</v>
      </c>
      <c r="I53" s="92">
        <f t="shared" si="3"/>
        <v>0</v>
      </c>
      <c r="J53" s="87" t="s">
        <v>15</v>
      </c>
    </row>
    <row r="54" s="47" customFormat="1" ht="20.1" customHeight="1" spans="1:10">
      <c r="A54" s="71"/>
      <c r="B54" s="18"/>
      <c r="C54" s="18"/>
      <c r="D54" s="19" t="s">
        <v>57</v>
      </c>
      <c r="E54" s="19">
        <v>1</v>
      </c>
      <c r="F54" s="19">
        <v>17</v>
      </c>
      <c r="G54" s="19" t="s">
        <v>14</v>
      </c>
      <c r="H54" s="19">
        <v>0</v>
      </c>
      <c r="I54" s="92">
        <f t="shared" si="3"/>
        <v>0</v>
      </c>
      <c r="J54" s="87"/>
    </row>
    <row r="55" s="47" customFormat="1" ht="20.1" customHeight="1" spans="1:10">
      <c r="A55" s="71"/>
      <c r="B55" s="18"/>
      <c r="C55" s="18"/>
      <c r="D55" s="19" t="s">
        <v>98</v>
      </c>
      <c r="E55" s="19">
        <v>1</v>
      </c>
      <c r="F55" s="19">
        <v>247</v>
      </c>
      <c r="G55" s="19" t="s">
        <v>14</v>
      </c>
      <c r="H55" s="19">
        <v>200</v>
      </c>
      <c r="I55" s="92">
        <f t="shared" si="3"/>
        <v>49400</v>
      </c>
      <c r="J55" s="93"/>
    </row>
    <row r="56" s="48" customFormat="1" ht="20.1" customHeight="1" spans="1:10">
      <c r="A56" s="71"/>
      <c r="B56" s="73"/>
      <c r="C56" s="74"/>
      <c r="D56" s="75" t="s">
        <v>99</v>
      </c>
      <c r="E56" s="75">
        <v>1</v>
      </c>
      <c r="F56" s="76">
        <v>17</v>
      </c>
      <c r="G56" s="75" t="s">
        <v>14</v>
      </c>
      <c r="H56" s="76">
        <v>260</v>
      </c>
      <c r="I56" s="94">
        <f t="shared" si="3"/>
        <v>4420</v>
      </c>
      <c r="J56" s="95"/>
    </row>
    <row r="57" s="3" customFormat="1" ht="20.1" customHeight="1" spans="1:10">
      <c r="A57" s="71"/>
      <c r="B57" s="67" t="s">
        <v>16</v>
      </c>
      <c r="C57" s="68"/>
      <c r="D57" s="68"/>
      <c r="E57" s="68"/>
      <c r="F57" s="68"/>
      <c r="G57" s="68"/>
      <c r="H57" s="68"/>
      <c r="I57" s="35">
        <f>SUM(I47:I56)</f>
        <v>130380</v>
      </c>
      <c r="J57" s="36"/>
    </row>
    <row r="58" s="2" customFormat="1" ht="20.1" customHeight="1" spans="1:10">
      <c r="A58" s="7" t="s">
        <v>1</v>
      </c>
      <c r="B58" s="7" t="s">
        <v>2</v>
      </c>
      <c r="C58" s="7" t="s">
        <v>3</v>
      </c>
      <c r="D58" s="7" t="s">
        <v>66</v>
      </c>
      <c r="E58" s="7" t="s">
        <v>5</v>
      </c>
      <c r="F58" s="7" t="s">
        <v>14</v>
      </c>
      <c r="G58" s="7" t="s">
        <v>7</v>
      </c>
      <c r="H58" s="8" t="s">
        <v>8</v>
      </c>
      <c r="I58" s="7" t="s">
        <v>18</v>
      </c>
      <c r="J58" s="32" t="s">
        <v>10</v>
      </c>
    </row>
    <row r="59" s="3" customFormat="1" ht="20.1" customHeight="1" spans="1:10">
      <c r="A59" s="71">
        <v>6</v>
      </c>
      <c r="B59" s="18" t="s">
        <v>100</v>
      </c>
      <c r="C59" s="77" t="s">
        <v>101</v>
      </c>
      <c r="D59" s="78" t="s">
        <v>102</v>
      </c>
      <c r="E59" s="77">
        <v>3</v>
      </c>
      <c r="F59" s="77">
        <v>1</v>
      </c>
      <c r="G59" s="77" t="s">
        <v>103</v>
      </c>
      <c r="H59" s="77">
        <v>4500</v>
      </c>
      <c r="I59" s="96">
        <f>H59*F59*E59</f>
        <v>13500</v>
      </c>
      <c r="J59" s="93" t="s">
        <v>104</v>
      </c>
    </row>
    <row r="60" s="3" customFormat="1" ht="20.1" customHeight="1" spans="1:10">
      <c r="A60" s="71"/>
      <c r="B60" s="18"/>
      <c r="C60" s="19" t="s">
        <v>105</v>
      </c>
      <c r="D60" s="19" t="s">
        <v>106</v>
      </c>
      <c r="E60" s="19">
        <v>1</v>
      </c>
      <c r="F60" s="19">
        <v>274</v>
      </c>
      <c r="G60" s="19" t="s">
        <v>14</v>
      </c>
      <c r="H60" s="19">
        <v>25</v>
      </c>
      <c r="I60" s="37">
        <f>H60*F60*E60</f>
        <v>6850</v>
      </c>
      <c r="J60" s="93"/>
    </row>
    <row r="61" s="3" customFormat="1" ht="20.1" customHeight="1" spans="1:10">
      <c r="A61" s="71"/>
      <c r="B61" s="18"/>
      <c r="C61" s="79" t="s">
        <v>107</v>
      </c>
      <c r="D61" s="79" t="s">
        <v>63</v>
      </c>
      <c r="E61" s="79">
        <v>1</v>
      </c>
      <c r="F61" s="79">
        <v>17</v>
      </c>
      <c r="G61" s="79" t="s">
        <v>14</v>
      </c>
      <c r="H61" s="79">
        <v>0</v>
      </c>
      <c r="I61" s="97">
        <f t="shared" ref="I61:I67" si="4">H61*F61*E61</f>
        <v>0</v>
      </c>
      <c r="J61" s="98"/>
    </row>
    <row r="62" s="3" customFormat="1" ht="20.1" customHeight="1" spans="1:10">
      <c r="A62" s="71"/>
      <c r="B62" s="18"/>
      <c r="C62" s="79" t="s">
        <v>108</v>
      </c>
      <c r="D62" s="79" t="s">
        <v>109</v>
      </c>
      <c r="E62" s="79">
        <v>1</v>
      </c>
      <c r="F62" s="79">
        <v>17</v>
      </c>
      <c r="G62" s="79" t="s">
        <v>14</v>
      </c>
      <c r="H62" s="79">
        <v>0</v>
      </c>
      <c r="I62" s="97">
        <f t="shared" si="4"/>
        <v>0</v>
      </c>
      <c r="J62" s="99"/>
    </row>
    <row r="63" s="3" customFormat="1" ht="20.1" customHeight="1" spans="1:10">
      <c r="A63" s="71"/>
      <c r="B63" s="80"/>
      <c r="C63" s="79" t="s">
        <v>110</v>
      </c>
      <c r="D63" s="81"/>
      <c r="E63" s="79">
        <v>1</v>
      </c>
      <c r="F63" s="79">
        <v>9</v>
      </c>
      <c r="G63" s="79" t="s">
        <v>14</v>
      </c>
      <c r="H63" s="81">
        <v>350</v>
      </c>
      <c r="I63" s="97">
        <f t="shared" si="4"/>
        <v>3150</v>
      </c>
      <c r="J63" s="99"/>
    </row>
    <row r="64" s="3" customFormat="1" ht="19.5" customHeight="1" spans="1:10">
      <c r="A64" s="71"/>
      <c r="B64" s="80"/>
      <c r="C64" s="79" t="s">
        <v>111</v>
      </c>
      <c r="D64" s="81"/>
      <c r="E64" s="79">
        <v>1</v>
      </c>
      <c r="F64" s="79">
        <v>1</v>
      </c>
      <c r="G64" s="79" t="s">
        <v>14</v>
      </c>
      <c r="H64" s="81">
        <v>1300</v>
      </c>
      <c r="I64" s="97">
        <f t="shared" si="4"/>
        <v>1300</v>
      </c>
      <c r="J64" s="99"/>
    </row>
    <row r="65" s="3" customFormat="1" ht="20.1" customHeight="1" spans="1:10">
      <c r="A65" s="71"/>
      <c r="B65" s="80"/>
      <c r="C65" s="79" t="s">
        <v>112</v>
      </c>
      <c r="D65" s="79" t="s">
        <v>113</v>
      </c>
      <c r="E65" s="79">
        <v>3</v>
      </c>
      <c r="F65" s="79">
        <v>17</v>
      </c>
      <c r="G65" s="79" t="s">
        <v>14</v>
      </c>
      <c r="H65" s="79">
        <v>60</v>
      </c>
      <c r="I65" s="97">
        <f t="shared" si="4"/>
        <v>3060</v>
      </c>
      <c r="J65" s="99"/>
    </row>
    <row r="66" s="49" customFormat="1" ht="20.1" customHeight="1" spans="1:10">
      <c r="A66" s="71"/>
      <c r="B66" s="100"/>
      <c r="C66" s="101" t="s">
        <v>107</v>
      </c>
      <c r="D66" s="101" t="s">
        <v>15</v>
      </c>
      <c r="E66" s="102"/>
      <c r="F66" s="102"/>
      <c r="G66" s="102"/>
      <c r="H66" s="102"/>
      <c r="I66" s="120">
        <v>7051.3</v>
      </c>
      <c r="J66" s="121"/>
    </row>
    <row r="67" s="47" customFormat="1" ht="20.1" customHeight="1" spans="1:10">
      <c r="A67" s="71"/>
      <c r="B67" s="103"/>
      <c r="C67" s="104" t="s">
        <v>114</v>
      </c>
      <c r="D67" s="104" t="s">
        <v>115</v>
      </c>
      <c r="E67" s="104">
        <v>1</v>
      </c>
      <c r="F67" s="104">
        <v>1</v>
      </c>
      <c r="G67" s="104" t="s">
        <v>14</v>
      </c>
      <c r="H67" s="104">
        <v>1880</v>
      </c>
      <c r="I67" s="122">
        <f t="shared" si="4"/>
        <v>1880</v>
      </c>
      <c r="J67" s="99"/>
    </row>
    <row r="68" s="3" customFormat="1" ht="20.1" customHeight="1" spans="1:10">
      <c r="A68" s="71"/>
      <c r="B68" s="67" t="s">
        <v>16</v>
      </c>
      <c r="C68" s="68"/>
      <c r="D68" s="68"/>
      <c r="E68" s="68"/>
      <c r="F68" s="68"/>
      <c r="G68" s="68"/>
      <c r="H68" s="68"/>
      <c r="I68" s="35">
        <f>SUM(I59:I67)</f>
        <v>36791.3</v>
      </c>
      <c r="J68" s="36"/>
    </row>
    <row r="69" s="2" customFormat="1" ht="20.1" customHeight="1" spans="1:10">
      <c r="A69" s="7" t="s">
        <v>1</v>
      </c>
      <c r="B69" s="7" t="s">
        <v>2</v>
      </c>
      <c r="C69" s="7" t="s">
        <v>3</v>
      </c>
      <c r="D69" s="7" t="s">
        <v>66</v>
      </c>
      <c r="E69" s="7" t="s">
        <v>5</v>
      </c>
      <c r="F69" s="7" t="s">
        <v>17</v>
      </c>
      <c r="G69" s="7" t="s">
        <v>7</v>
      </c>
      <c r="H69" s="8" t="s">
        <v>8</v>
      </c>
      <c r="I69" s="7" t="s">
        <v>18</v>
      </c>
      <c r="J69" s="32" t="s">
        <v>116</v>
      </c>
    </row>
    <row r="70" s="3" customFormat="1" ht="20.1" customHeight="1" spans="1:10">
      <c r="A70" s="17">
        <v>8</v>
      </c>
      <c r="B70" s="105" t="s">
        <v>117</v>
      </c>
      <c r="C70" s="79" t="s">
        <v>11</v>
      </c>
      <c r="D70" s="79" t="s">
        <v>118</v>
      </c>
      <c r="E70" s="79">
        <v>0</v>
      </c>
      <c r="F70" s="79">
        <v>2</v>
      </c>
      <c r="G70" s="79" t="s">
        <v>14</v>
      </c>
      <c r="H70" s="79">
        <v>2400</v>
      </c>
      <c r="I70" s="79">
        <f t="shared" ref="I70:I76" si="5">H70*F70*E70</f>
        <v>0</v>
      </c>
      <c r="J70" s="93"/>
    </row>
    <row r="71" s="3" customFormat="1" ht="20.1" customHeight="1" spans="1:10">
      <c r="A71" s="17"/>
      <c r="B71" s="105"/>
      <c r="C71" s="106" t="s">
        <v>19</v>
      </c>
      <c r="D71" s="79" t="s">
        <v>119</v>
      </c>
      <c r="E71" s="79">
        <v>0</v>
      </c>
      <c r="F71" s="79">
        <v>2</v>
      </c>
      <c r="G71" s="79" t="s">
        <v>22</v>
      </c>
      <c r="H71" s="79">
        <v>300</v>
      </c>
      <c r="I71" s="79">
        <f t="shared" si="5"/>
        <v>0</v>
      </c>
      <c r="J71" s="93"/>
    </row>
    <row r="72" s="3" customFormat="1" ht="20.1" customHeight="1" spans="1:10">
      <c r="A72" s="17"/>
      <c r="B72" s="105"/>
      <c r="C72" s="106"/>
      <c r="D72" s="79" t="s">
        <v>120</v>
      </c>
      <c r="E72" s="79">
        <v>0</v>
      </c>
      <c r="F72" s="79">
        <v>2</v>
      </c>
      <c r="G72" s="79" t="s">
        <v>22</v>
      </c>
      <c r="H72" s="79">
        <v>300</v>
      </c>
      <c r="I72" s="79">
        <f t="shared" si="5"/>
        <v>0</v>
      </c>
      <c r="J72" s="93"/>
    </row>
    <row r="73" s="3" customFormat="1" ht="20.1" customHeight="1" spans="1:10">
      <c r="A73" s="17"/>
      <c r="B73" s="105"/>
      <c r="C73" s="106"/>
      <c r="D73" s="79" t="s">
        <v>119</v>
      </c>
      <c r="E73" s="79">
        <v>0</v>
      </c>
      <c r="F73" s="79">
        <v>1</v>
      </c>
      <c r="G73" s="79" t="s">
        <v>22</v>
      </c>
      <c r="H73" s="79">
        <v>300</v>
      </c>
      <c r="I73" s="79">
        <f t="shared" si="5"/>
        <v>0</v>
      </c>
      <c r="J73" s="93"/>
    </row>
    <row r="74" s="3" customFormat="1" ht="20.1" customHeight="1" spans="1:10">
      <c r="A74" s="17"/>
      <c r="B74" s="105"/>
      <c r="C74" s="79" t="s">
        <v>121</v>
      </c>
      <c r="D74" s="79"/>
      <c r="E74" s="79">
        <v>0</v>
      </c>
      <c r="F74" s="79">
        <v>2</v>
      </c>
      <c r="G74" s="79" t="s">
        <v>14</v>
      </c>
      <c r="H74" s="79">
        <v>670</v>
      </c>
      <c r="I74" s="79">
        <f t="shared" si="5"/>
        <v>0</v>
      </c>
      <c r="J74" s="93"/>
    </row>
    <row r="75" s="3" customFormat="1" ht="20.1" customHeight="1" spans="1:10">
      <c r="A75" s="17"/>
      <c r="B75" s="105"/>
      <c r="C75" s="79" t="s">
        <v>122</v>
      </c>
      <c r="D75" s="79"/>
      <c r="E75" s="79">
        <v>0</v>
      </c>
      <c r="F75" s="79">
        <v>2</v>
      </c>
      <c r="G75" s="79" t="s">
        <v>14</v>
      </c>
      <c r="H75" s="79">
        <v>280</v>
      </c>
      <c r="I75" s="79">
        <f t="shared" si="5"/>
        <v>0</v>
      </c>
      <c r="J75" s="93"/>
    </row>
    <row r="76" s="3" customFormat="1" ht="20.1" customHeight="1" spans="1:10">
      <c r="A76" s="17"/>
      <c r="B76" s="105"/>
      <c r="C76" s="79" t="s">
        <v>105</v>
      </c>
      <c r="D76" s="79"/>
      <c r="E76" s="79">
        <v>0</v>
      </c>
      <c r="F76" s="79">
        <v>2</v>
      </c>
      <c r="G76" s="79" t="s">
        <v>14</v>
      </c>
      <c r="H76" s="79">
        <v>25</v>
      </c>
      <c r="I76" s="79">
        <f t="shared" si="5"/>
        <v>0</v>
      </c>
      <c r="J76" s="93"/>
    </row>
    <row r="77" s="3" customFormat="1" ht="20.1" customHeight="1" spans="1:10">
      <c r="A77" s="17"/>
      <c r="B77" s="105"/>
      <c r="C77" s="79" t="s">
        <v>123</v>
      </c>
      <c r="D77" s="79"/>
      <c r="E77" s="79">
        <v>0</v>
      </c>
      <c r="F77" s="79">
        <v>6</v>
      </c>
      <c r="G77" s="79" t="s">
        <v>124</v>
      </c>
      <c r="H77" s="79">
        <v>500</v>
      </c>
      <c r="I77" s="79">
        <f t="shared" ref="I77:I86" si="6">H77*F77*E77</f>
        <v>0</v>
      </c>
      <c r="J77" s="93"/>
    </row>
    <row r="78" s="3" customFormat="1" ht="20.1" customHeight="1" spans="1:10">
      <c r="A78" s="17"/>
      <c r="B78" s="72" t="s">
        <v>125</v>
      </c>
      <c r="C78" s="19" t="s">
        <v>11</v>
      </c>
      <c r="D78" s="19" t="s">
        <v>118</v>
      </c>
      <c r="E78" s="19">
        <v>8</v>
      </c>
      <c r="F78" s="19">
        <v>1</v>
      </c>
      <c r="G78" s="19" t="s">
        <v>14</v>
      </c>
      <c r="H78" s="19">
        <v>2400</v>
      </c>
      <c r="I78" s="37">
        <f t="shared" si="6"/>
        <v>19200</v>
      </c>
      <c r="J78" s="93" t="s">
        <v>126</v>
      </c>
    </row>
    <row r="79" s="3" customFormat="1" ht="20.1" customHeight="1" spans="1:10">
      <c r="A79" s="17"/>
      <c r="B79" s="18"/>
      <c r="C79" s="107" t="s">
        <v>19</v>
      </c>
      <c r="D79" s="19" t="s">
        <v>119</v>
      </c>
      <c r="E79" s="19">
        <v>4</v>
      </c>
      <c r="F79" s="19">
        <v>2</v>
      </c>
      <c r="G79" s="19" t="s">
        <v>22</v>
      </c>
      <c r="H79" s="19">
        <v>400</v>
      </c>
      <c r="I79" s="37">
        <f t="shared" si="6"/>
        <v>3200</v>
      </c>
      <c r="J79" s="93"/>
    </row>
    <row r="80" s="3" customFormat="1" ht="20.1" customHeight="1" spans="1:10">
      <c r="A80" s="17"/>
      <c r="B80" s="18"/>
      <c r="C80" s="107"/>
      <c r="D80" s="19" t="s">
        <v>120</v>
      </c>
      <c r="E80" s="19">
        <v>4</v>
      </c>
      <c r="F80" s="19">
        <v>2</v>
      </c>
      <c r="G80" s="19" t="s">
        <v>22</v>
      </c>
      <c r="H80" s="19">
        <v>400</v>
      </c>
      <c r="I80" s="37">
        <f t="shared" si="6"/>
        <v>3200</v>
      </c>
      <c r="J80" s="93"/>
    </row>
    <row r="81" s="3" customFormat="1" ht="20.1" customHeight="1" spans="1:10">
      <c r="A81" s="17"/>
      <c r="B81" s="18"/>
      <c r="C81" s="107"/>
      <c r="D81" s="19" t="s">
        <v>119</v>
      </c>
      <c r="E81" s="19">
        <v>4</v>
      </c>
      <c r="F81" s="19">
        <v>1</v>
      </c>
      <c r="G81" s="19" t="s">
        <v>22</v>
      </c>
      <c r="H81" s="19">
        <v>300</v>
      </c>
      <c r="I81" s="37">
        <f t="shared" si="6"/>
        <v>1200</v>
      </c>
      <c r="J81" s="93"/>
    </row>
    <row r="82" s="3" customFormat="1" ht="20.1" customHeight="1" spans="1:10">
      <c r="A82" s="17"/>
      <c r="B82" s="18"/>
      <c r="C82" s="19" t="s">
        <v>121</v>
      </c>
      <c r="D82" s="19"/>
      <c r="E82" s="19">
        <v>8</v>
      </c>
      <c r="F82" s="19">
        <v>1</v>
      </c>
      <c r="G82" s="19" t="s">
        <v>14</v>
      </c>
      <c r="H82" s="19">
        <v>0</v>
      </c>
      <c r="I82" s="37">
        <f t="shared" si="6"/>
        <v>0</v>
      </c>
      <c r="J82" s="93"/>
    </row>
    <row r="83" s="3" customFormat="1" ht="19.5" customHeight="1" spans="1:10">
      <c r="A83" s="17"/>
      <c r="B83" s="18"/>
      <c r="C83" s="19" t="s">
        <v>122</v>
      </c>
      <c r="D83" s="19"/>
      <c r="E83" s="19">
        <v>8</v>
      </c>
      <c r="F83" s="19">
        <v>1</v>
      </c>
      <c r="G83" s="19" t="s">
        <v>14</v>
      </c>
      <c r="H83" s="19">
        <v>280</v>
      </c>
      <c r="I83" s="37">
        <f t="shared" si="6"/>
        <v>2240</v>
      </c>
      <c r="J83" s="93"/>
    </row>
    <row r="84" s="3" customFormat="1" ht="20.1" customHeight="1" spans="1:10">
      <c r="A84" s="17"/>
      <c r="B84" s="18"/>
      <c r="C84" s="19" t="s">
        <v>105</v>
      </c>
      <c r="D84" s="19"/>
      <c r="E84" s="19">
        <v>8</v>
      </c>
      <c r="F84" s="19">
        <v>1</v>
      </c>
      <c r="G84" s="19" t="s">
        <v>14</v>
      </c>
      <c r="H84" s="19">
        <v>25</v>
      </c>
      <c r="I84" s="37">
        <f t="shared" si="6"/>
        <v>200</v>
      </c>
      <c r="J84" s="93"/>
    </row>
    <row r="85" s="3" customFormat="1" ht="20.1" customHeight="1" spans="1:10">
      <c r="A85" s="17"/>
      <c r="B85" s="18"/>
      <c r="C85" s="19" t="s">
        <v>127</v>
      </c>
      <c r="D85" s="19"/>
      <c r="E85" s="19">
        <v>8</v>
      </c>
      <c r="F85" s="19">
        <v>6</v>
      </c>
      <c r="G85" s="19" t="s">
        <v>14</v>
      </c>
      <c r="H85" s="19">
        <v>500</v>
      </c>
      <c r="I85" s="37">
        <f t="shared" si="6"/>
        <v>24000</v>
      </c>
      <c r="J85" s="93"/>
    </row>
    <row r="86" s="47" customFormat="1" ht="20.1" customHeight="1" spans="1:10">
      <c r="A86" s="17"/>
      <c r="B86" s="108"/>
      <c r="C86" s="19" t="s">
        <v>128</v>
      </c>
      <c r="D86" s="19"/>
      <c r="E86" s="19">
        <v>8</v>
      </c>
      <c r="F86" s="19">
        <v>6</v>
      </c>
      <c r="G86" s="19" t="s">
        <v>14</v>
      </c>
      <c r="H86" s="19">
        <v>600</v>
      </c>
      <c r="I86" s="37">
        <f t="shared" si="6"/>
        <v>28800</v>
      </c>
      <c r="J86" s="93"/>
    </row>
    <row r="87" ht="20.1" customHeight="1" spans="1:10">
      <c r="A87" s="17"/>
      <c r="B87" s="21" t="s">
        <v>16</v>
      </c>
      <c r="C87" s="22"/>
      <c r="D87" s="22"/>
      <c r="E87" s="22"/>
      <c r="F87" s="22"/>
      <c r="G87" s="22"/>
      <c r="H87" s="22"/>
      <c r="I87" s="39">
        <f>SUM(I70:I86)</f>
        <v>82040</v>
      </c>
      <c r="J87" s="123"/>
    </row>
    <row r="88" ht="20.1" customHeight="1" spans="1:13">
      <c r="A88" s="23"/>
      <c r="B88" s="24" t="s">
        <v>129</v>
      </c>
      <c r="C88" s="25"/>
      <c r="D88" s="25"/>
      <c r="E88" s="25"/>
      <c r="F88" s="25"/>
      <c r="G88" s="25"/>
      <c r="H88" s="25"/>
      <c r="I88" s="41">
        <f>I7+I16+I34+I45+I57+I68+I87</f>
        <v>1517031.3</v>
      </c>
      <c r="J88" s="42"/>
      <c r="M88" s="43" t="s">
        <v>130</v>
      </c>
    </row>
    <row r="89" ht="20.1" customHeight="1" spans="1:10">
      <c r="A89" s="26"/>
      <c r="B89" s="24" t="s">
        <v>131</v>
      </c>
      <c r="C89" s="25"/>
      <c r="D89" s="25"/>
      <c r="E89" s="25"/>
      <c r="F89" s="25"/>
      <c r="G89" s="25"/>
      <c r="H89" s="25"/>
      <c r="I89" s="41">
        <f>0.06*(I88-I87)</f>
        <v>86099.478</v>
      </c>
      <c r="J89" s="42"/>
    </row>
    <row r="90" s="4" customFormat="1" ht="20.1" customHeight="1" spans="1:10">
      <c r="A90" s="27"/>
      <c r="B90" s="28" t="s">
        <v>18</v>
      </c>
      <c r="C90" s="29"/>
      <c r="D90" s="29"/>
      <c r="E90" s="29"/>
      <c r="F90" s="29"/>
      <c r="G90" s="29"/>
      <c r="H90" s="29"/>
      <c r="I90" s="44">
        <f>SUM(I88:I89)</f>
        <v>1603130.778</v>
      </c>
      <c r="J90" s="45"/>
    </row>
    <row r="91" ht="20.1" customHeight="1" spans="1:10">
      <c r="A91" s="109"/>
      <c r="B91" s="110" t="s">
        <v>132</v>
      </c>
      <c r="C91" s="111"/>
      <c r="D91" s="111"/>
      <c r="E91" s="111"/>
      <c r="F91" s="111"/>
      <c r="G91" s="111"/>
      <c r="H91" s="112"/>
      <c r="I91" s="124">
        <f>I90/274</f>
        <v>5850.84225547445</v>
      </c>
      <c r="J91" s="125"/>
    </row>
    <row r="92" ht="20.1" customHeight="1" spans="1:10">
      <c r="A92" s="109"/>
      <c r="B92" s="113" t="s">
        <v>133</v>
      </c>
      <c r="C92" s="114"/>
      <c r="D92" s="114"/>
      <c r="E92" s="114"/>
      <c r="F92" s="114"/>
      <c r="G92" s="114"/>
      <c r="H92" s="115"/>
      <c r="I92" s="126">
        <f>I91-1700</f>
        <v>4150.84225547445</v>
      </c>
      <c r="J92" s="127" t="s">
        <v>134</v>
      </c>
    </row>
    <row r="93" ht="14.25" spans="1:10">
      <c r="A93" s="109"/>
      <c r="B93" s="113" t="s">
        <v>135</v>
      </c>
      <c r="C93" s="114"/>
      <c r="D93" s="114"/>
      <c r="E93" s="114"/>
      <c r="F93" s="114"/>
      <c r="G93" s="114"/>
      <c r="H93" s="115"/>
      <c r="I93" s="126">
        <f>I92*274</f>
        <v>1137330.778</v>
      </c>
      <c r="J93" s="127"/>
    </row>
    <row r="94" spans="1:10">
      <c r="A94" s="116"/>
      <c r="B94" s="116"/>
      <c r="C94" s="116"/>
      <c r="D94" s="117"/>
      <c r="E94" s="117"/>
      <c r="F94" s="117"/>
      <c r="G94" s="117"/>
      <c r="H94" s="117"/>
      <c r="I94" s="117"/>
      <c r="J94" s="125"/>
    </row>
    <row r="95" s="50" customFormat="1" ht="20.25" spans="1:10">
      <c r="A95" s="118" t="s">
        <v>136</v>
      </c>
      <c r="B95" s="119" t="s">
        <v>137</v>
      </c>
      <c r="C95" s="119"/>
      <c r="D95" s="119"/>
      <c r="E95" s="119"/>
      <c r="J95" s="128"/>
    </row>
    <row r="96" s="50" customFormat="1" ht="20.25" spans="1:10">
      <c r="A96" s="118"/>
      <c r="B96" s="119" t="s">
        <v>138</v>
      </c>
      <c r="C96" s="119"/>
      <c r="D96" s="119"/>
      <c r="E96" s="119"/>
      <c r="J96" s="128"/>
    </row>
  </sheetData>
  <mergeCells count="30">
    <mergeCell ref="B7:H7"/>
    <mergeCell ref="B16:H16"/>
    <mergeCell ref="B34:H34"/>
    <mergeCell ref="B45:H45"/>
    <mergeCell ref="B57:H57"/>
    <mergeCell ref="B68:H68"/>
    <mergeCell ref="B87:H87"/>
    <mergeCell ref="B88:H88"/>
    <mergeCell ref="B89:H89"/>
    <mergeCell ref="B90:H90"/>
    <mergeCell ref="B91:H91"/>
    <mergeCell ref="B92:H92"/>
    <mergeCell ref="B93:H93"/>
    <mergeCell ref="A6:A7"/>
    <mergeCell ref="A9:A16"/>
    <mergeCell ref="A18:A34"/>
    <mergeCell ref="A36:A45"/>
    <mergeCell ref="A47:A57"/>
    <mergeCell ref="A59:A68"/>
    <mergeCell ref="A70:A87"/>
    <mergeCell ref="B9:B15"/>
    <mergeCell ref="B47:B55"/>
    <mergeCell ref="B59:B62"/>
    <mergeCell ref="B70:B77"/>
    <mergeCell ref="B78:B86"/>
    <mergeCell ref="C47:C55"/>
    <mergeCell ref="C71:C72"/>
    <mergeCell ref="C79:C80"/>
    <mergeCell ref="J61:J62"/>
    <mergeCell ref="A1:J4"/>
  </mergeCells>
  <pageMargins left="0.46875" right="0.359027777777778" top="0.2" bottom="0.747916666666667" header="0.313888888888889" footer="0.313888888888889"/>
  <pageSetup paperSize="9" scale="53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3" sqref="J13:J14"/>
    </sheetView>
  </sheetViews>
  <sheetFormatPr defaultColWidth="9" defaultRowHeight="13.5"/>
  <cols>
    <col min="3" max="3" width="27.625" customWidth="1"/>
    <col min="4" max="4" width="34.125" customWidth="1"/>
    <col min="5" max="5" width="9" customWidth="1"/>
    <col min="9" max="9" width="12.5" customWidth="1"/>
    <col min="10" max="10" width="13.5" customWidth="1"/>
  </cols>
  <sheetData>
    <row r="1" customHeight="1" spans="1:10">
      <c r="A1" s="5" t="s">
        <v>139</v>
      </c>
      <c r="B1" s="5"/>
      <c r="C1" s="5"/>
      <c r="D1" s="5"/>
      <c r="E1" s="5"/>
      <c r="F1" s="5"/>
      <c r="G1" s="5"/>
      <c r="H1" s="5"/>
      <c r="I1" s="5"/>
      <c r="J1" s="30"/>
    </row>
    <row r="2" customHeight="1" spans="1:10">
      <c r="A2" s="5"/>
      <c r="B2" s="5"/>
      <c r="C2" s="5"/>
      <c r="D2" s="5"/>
      <c r="E2" s="5"/>
      <c r="F2" s="5"/>
      <c r="G2" s="5"/>
      <c r="H2" s="5"/>
      <c r="I2" s="5"/>
      <c r="J2" s="30"/>
    </row>
    <row r="3" s="1" customFormat="1" ht="19.5" customHeight="1" spans="1:10">
      <c r="A3" s="5"/>
      <c r="B3" s="5"/>
      <c r="C3" s="5"/>
      <c r="D3" s="5"/>
      <c r="E3" s="5"/>
      <c r="F3" s="5"/>
      <c r="G3" s="5"/>
      <c r="H3" s="5"/>
      <c r="I3" s="5"/>
      <c r="J3" s="30"/>
    </row>
    <row r="4" ht="18.75" customHeight="1" spans="1:10">
      <c r="A4" s="6"/>
      <c r="B4" s="6"/>
      <c r="C4" s="6"/>
      <c r="D4" s="6"/>
      <c r="E4" s="6"/>
      <c r="F4" s="6"/>
      <c r="G4" s="6"/>
      <c r="H4" s="6"/>
      <c r="I4" s="6"/>
      <c r="J4" s="31"/>
    </row>
    <row r="5" s="2" customFormat="1" ht="20.1" customHeight="1" spans="1:10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7" t="s">
        <v>9</v>
      </c>
      <c r="J5" s="32" t="s">
        <v>10</v>
      </c>
    </row>
    <row r="6" s="2" customFormat="1" ht="20.1" customHeight="1" spans="1:10">
      <c r="A6" s="9">
        <v>1</v>
      </c>
      <c r="B6" s="10" t="s">
        <v>11</v>
      </c>
      <c r="C6" s="10" t="s">
        <v>12</v>
      </c>
      <c r="D6" s="11" t="s">
        <v>140</v>
      </c>
      <c r="E6" s="12">
        <v>5</v>
      </c>
      <c r="F6" s="13">
        <v>1</v>
      </c>
      <c r="G6" s="14" t="s">
        <v>14</v>
      </c>
      <c r="H6" s="15">
        <v>1860</v>
      </c>
      <c r="I6" s="33">
        <f>H6*F6*E6</f>
        <v>9300</v>
      </c>
      <c r="J6" s="34"/>
    </row>
    <row r="7" s="2" customFormat="1" ht="20.1" customHeight="1" spans="1:10">
      <c r="A7" s="9"/>
      <c r="B7" s="16" t="s">
        <v>16</v>
      </c>
      <c r="C7" s="16"/>
      <c r="D7" s="16"/>
      <c r="E7" s="16"/>
      <c r="F7" s="16"/>
      <c r="G7" s="16"/>
      <c r="H7" s="16"/>
      <c r="I7" s="35">
        <f>SUM(I6:I6)</f>
        <v>9300</v>
      </c>
      <c r="J7" s="36"/>
    </row>
    <row r="8" s="2" customFormat="1" ht="20.1" customHeight="1" spans="1:10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17</v>
      </c>
      <c r="G8" s="7" t="s">
        <v>7</v>
      </c>
      <c r="H8" s="8" t="s">
        <v>8</v>
      </c>
      <c r="I8" s="7" t="s">
        <v>18</v>
      </c>
      <c r="J8" s="32" t="s">
        <v>10</v>
      </c>
    </row>
    <row r="9" s="3" customFormat="1" ht="20.1" customHeight="1" spans="1:10">
      <c r="A9" s="17">
        <v>2</v>
      </c>
      <c r="B9" s="18" t="s">
        <v>141</v>
      </c>
      <c r="C9" s="19" t="s">
        <v>142</v>
      </c>
      <c r="D9" s="19" t="s">
        <v>143</v>
      </c>
      <c r="E9" s="19">
        <v>3</v>
      </c>
      <c r="F9" s="19">
        <v>5</v>
      </c>
      <c r="G9" s="19" t="s">
        <v>144</v>
      </c>
      <c r="H9" s="20">
        <v>400</v>
      </c>
      <c r="I9" s="37">
        <f>H9*F9*E9</f>
        <v>6000</v>
      </c>
      <c r="J9" s="38"/>
    </row>
    <row r="10" s="3" customFormat="1" ht="20.1" customHeight="1" spans="1:10">
      <c r="A10" s="17"/>
      <c r="B10" s="18"/>
      <c r="C10" s="19" t="s">
        <v>145</v>
      </c>
      <c r="D10" s="19" t="s">
        <v>146</v>
      </c>
      <c r="E10" s="19">
        <v>1</v>
      </c>
      <c r="F10" s="19">
        <v>5</v>
      </c>
      <c r="G10" s="19" t="s">
        <v>147</v>
      </c>
      <c r="H10" s="20">
        <v>1000</v>
      </c>
      <c r="I10" s="37">
        <f>H10*F10*E10</f>
        <v>5000</v>
      </c>
      <c r="J10" s="38"/>
    </row>
    <row r="11" s="3" customFormat="1" ht="20.1" customHeight="1" spans="1:10">
      <c r="A11" s="17"/>
      <c r="B11" s="18"/>
      <c r="C11" s="19" t="s">
        <v>148</v>
      </c>
      <c r="D11" s="19" t="s">
        <v>149</v>
      </c>
      <c r="E11" s="19">
        <v>5</v>
      </c>
      <c r="F11" s="19">
        <v>7</v>
      </c>
      <c r="G11" s="19" t="s">
        <v>6</v>
      </c>
      <c r="H11" s="20">
        <v>50</v>
      </c>
      <c r="I11" s="37">
        <f>H11*F11*E11</f>
        <v>1750</v>
      </c>
      <c r="J11" s="38"/>
    </row>
    <row r="12" ht="20.1" customHeight="1" spans="1:10">
      <c r="A12" s="17"/>
      <c r="B12" s="21" t="s">
        <v>16</v>
      </c>
      <c r="C12" s="22"/>
      <c r="D12" s="22"/>
      <c r="E12" s="22"/>
      <c r="F12" s="22"/>
      <c r="G12" s="22"/>
      <c r="H12" s="22"/>
      <c r="I12" s="39">
        <f>SUM(I9:I11)</f>
        <v>12750</v>
      </c>
      <c r="J12" s="40"/>
    </row>
    <row r="13" ht="20.1" customHeight="1" spans="1:13">
      <c r="A13" s="23"/>
      <c r="B13" s="24" t="s">
        <v>129</v>
      </c>
      <c r="C13" s="25"/>
      <c r="D13" s="25"/>
      <c r="E13" s="25"/>
      <c r="F13" s="25"/>
      <c r="G13" s="25"/>
      <c r="H13" s="25"/>
      <c r="I13" s="41">
        <f>I7+I12</f>
        <v>22050</v>
      </c>
      <c r="J13" s="42"/>
      <c r="M13" s="43" t="s">
        <v>130</v>
      </c>
    </row>
    <row r="14" ht="20.1" customHeight="1" spans="1:10">
      <c r="A14" s="26"/>
      <c r="B14" s="24" t="s">
        <v>131</v>
      </c>
      <c r="C14" s="25"/>
      <c r="D14" s="25"/>
      <c r="E14" s="25"/>
      <c r="F14" s="25"/>
      <c r="G14" s="25"/>
      <c r="H14" s="25"/>
      <c r="I14" s="41"/>
      <c r="J14" s="42"/>
    </row>
    <row r="15" s="4" customFormat="1" ht="20.1" customHeight="1" spans="1:10">
      <c r="A15" s="27"/>
      <c r="B15" s="28" t="s">
        <v>18</v>
      </c>
      <c r="C15" s="29"/>
      <c r="D15" s="29"/>
      <c r="E15" s="29"/>
      <c r="F15" s="29"/>
      <c r="G15" s="29"/>
      <c r="H15" s="29"/>
      <c r="I15" s="44">
        <f>SUM(I13:I14)</f>
        <v>22050</v>
      </c>
      <c r="J15" s="45"/>
    </row>
  </sheetData>
  <mergeCells count="9">
    <mergeCell ref="B7:H7"/>
    <mergeCell ref="B12:H12"/>
    <mergeCell ref="B13:H13"/>
    <mergeCell ref="B14:H14"/>
    <mergeCell ref="B15:H15"/>
    <mergeCell ref="A6:A7"/>
    <mergeCell ref="A9:A12"/>
    <mergeCell ref="B9:B11"/>
    <mergeCell ref="A1:J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报价书</vt:lpstr>
      <vt:lpstr>工作人员差旅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杨澄宇 micecct</cp:lastModifiedBy>
  <dcterms:created xsi:type="dcterms:W3CDTF">2016-11-07T11:42:00Z</dcterms:created>
  <cp:lastPrinted>2018-06-20T06:12:00Z</cp:lastPrinted>
  <dcterms:modified xsi:type="dcterms:W3CDTF">2018-06-26T11:31:48Z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