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康辉会展工作文档\科瑞德\科瑞德2023VIP奖励旅游\"/>
    </mc:Choice>
  </mc:AlternateContent>
  <xr:revisionPtr revIDLastSave="0" documentId="8_{9386E4C8-F412-4BCF-AE4C-4DA8C3323AA5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报价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8" l="1"/>
  <c r="I31" i="8"/>
  <c r="I30" i="8"/>
  <c r="I45" i="8"/>
  <c r="I25" i="8"/>
  <c r="I26" i="8"/>
  <c r="I27" i="8"/>
  <c r="I28" i="8"/>
  <c r="I24" i="8"/>
  <c r="I20" i="8"/>
  <c r="I21" i="8"/>
  <c r="I22" i="8"/>
  <c r="I19" i="8"/>
  <c r="H47" i="8"/>
  <c r="I47" i="8" s="1"/>
  <c r="H46" i="8"/>
  <c r="I46" i="8" s="1"/>
  <c r="H45" i="8"/>
  <c r="H44" i="8"/>
  <c r="I44" i="8" s="1"/>
  <c r="I42" i="8"/>
  <c r="I41" i="8"/>
  <c r="I40" i="8"/>
  <c r="I43" i="8" s="1"/>
  <c r="H38" i="8"/>
  <c r="I38" i="8" s="1"/>
  <c r="H37" i="8"/>
  <c r="I37" i="8" s="1"/>
  <c r="H36" i="8"/>
  <c r="I36" i="8" s="1"/>
  <c r="H35" i="8"/>
  <c r="I35" i="8" s="1"/>
  <c r="H34" i="8"/>
  <c r="I34" i="8" s="1"/>
  <c r="H33" i="8"/>
  <c r="I33" i="8" s="1"/>
  <c r="H32" i="8"/>
  <c r="H29" i="8"/>
  <c r="I29" i="8" s="1"/>
  <c r="H28" i="8"/>
  <c r="H27" i="8"/>
  <c r="H26" i="8"/>
  <c r="H25" i="8"/>
  <c r="H24" i="8"/>
  <c r="H22" i="8"/>
  <c r="H21" i="8"/>
  <c r="H20" i="8"/>
  <c r="H19" i="8"/>
  <c r="H23" i="8" s="1"/>
  <c r="H17" i="8"/>
  <c r="I17" i="8" s="1"/>
  <c r="H16" i="8"/>
  <c r="I16" i="8" s="1"/>
  <c r="H15" i="8"/>
  <c r="I15" i="8" s="1"/>
  <c r="H14" i="8"/>
  <c r="I14" i="8" s="1"/>
  <c r="I12" i="8"/>
  <c r="I13" i="8" s="1"/>
  <c r="H39" i="8" l="1"/>
  <c r="H18" i="8"/>
  <c r="I32" i="8"/>
  <c r="I39" i="8" s="1"/>
  <c r="H31" i="8"/>
  <c r="I18" i="8"/>
  <c r="I48" i="8"/>
  <c r="H48" i="8"/>
  <c r="I23" i="8"/>
  <c r="I49" i="8" l="1"/>
  <c r="I50" i="8" s="1"/>
  <c r="I51" i="8" s="1"/>
</calcChain>
</file>

<file path=xl/sharedStrings.xml><?xml version="1.0" encoding="utf-8"?>
<sst xmlns="http://schemas.openxmlformats.org/spreadsheetml/2006/main" count="152" uniqueCount="102">
  <si>
    <t>Quotation 报价单</t>
  </si>
  <si>
    <t>Agency服务商：</t>
  </si>
  <si>
    <t>康辉集团北京国际会议展览有限公司</t>
  </si>
  <si>
    <t>Contacts联系人：</t>
  </si>
  <si>
    <t>马可</t>
  </si>
  <si>
    <t>Date日期：</t>
  </si>
  <si>
    <t>8月12日-8月18日</t>
  </si>
  <si>
    <t>Contact联系方式：</t>
  </si>
  <si>
    <t>make@cct.cn</t>
  </si>
  <si>
    <t>Project项目：</t>
  </si>
  <si>
    <t>Date of Quotation报价日期：</t>
  </si>
  <si>
    <t>Pax人数：</t>
  </si>
  <si>
    <t>Quotation Time Limit报价时限：</t>
  </si>
  <si>
    <t>72 hours</t>
  </si>
  <si>
    <t>Location地点：</t>
  </si>
  <si>
    <t>奥地利+捷克</t>
  </si>
  <si>
    <t>Currency货币单位：</t>
  </si>
  <si>
    <t>Euro欧元</t>
  </si>
  <si>
    <t>项目Items</t>
  </si>
  <si>
    <t>价格Price</t>
  </si>
  <si>
    <t>描述（所包含服务/内容）Remarks</t>
  </si>
  <si>
    <t>分项Category</t>
  </si>
  <si>
    <t>项目Subject</t>
  </si>
  <si>
    <t>数量Quota A</t>
  </si>
  <si>
    <t>单位Unit A</t>
  </si>
  <si>
    <t>数量QuotaB</t>
  </si>
  <si>
    <t>单位Unit B</t>
  </si>
  <si>
    <t>单价 Price</t>
  </si>
  <si>
    <t>小计Subtotal</t>
  </si>
  <si>
    <t>人民币计算</t>
  </si>
  <si>
    <t xml:space="preserve">客人机票
（价格含税）
</t>
  </si>
  <si>
    <t xml:space="preserve">1. EK303   08月12日  上海浦东 - 迪拜  00:05  04:55    
2. EK139   08月12日  迪拜 - 布拉格 鲁兹耶内  08:35  13:00      
3. EK126   08月18日  维也纳 - 迪拜  22:40  06:15+1    
4. EK304   08月19日  迪拜 - 上海浦东  09:35  22:20    </t>
  </si>
  <si>
    <t>人</t>
  </si>
  <si>
    <t>趟</t>
  </si>
  <si>
    <t>经济舱往返含税价</t>
  </si>
  <si>
    <t>费用合计Subtotal：</t>
  </si>
  <si>
    <t>酒店
（价格含早含税）
Hotels
（VAT inclu.）</t>
  </si>
  <si>
    <t>Grand Majestic Hotel Prague</t>
  </si>
  <si>
    <t>间room</t>
  </si>
  <si>
    <t>晚night</t>
  </si>
  <si>
    <t>布拉格，单人住大床房</t>
  </si>
  <si>
    <t>Germania Boutique Hotel</t>
  </si>
  <si>
    <t>慕尼黑，单人住大床房</t>
  </si>
  <si>
    <t>Lindwurm</t>
  </si>
  <si>
    <t>湖区，单人住大床房</t>
  </si>
  <si>
    <t>Austria Trend Hotel Zoo Wien</t>
  </si>
  <si>
    <t>维也纳，单人住大床房</t>
  </si>
  <si>
    <t>司机兼导游
Mini-van 
with driver</t>
  </si>
  <si>
    <t>7-9座导游兼司机</t>
  </si>
  <si>
    <t>辆per</t>
  </si>
  <si>
    <t>天day</t>
  </si>
  <si>
    <t xml:space="preserve">工作12小时（08:30-20:30）  </t>
  </si>
  <si>
    <t>7-9座导游兼司机接送机</t>
  </si>
  <si>
    <t>次per</t>
  </si>
  <si>
    <t xml:space="preserve">工作2小时  </t>
  </si>
  <si>
    <t>空返费用（司兼导）</t>
  </si>
  <si>
    <t>起始地相距 km</t>
  </si>
  <si>
    <t>超时费用（司兼导）</t>
  </si>
  <si>
    <t>小时hour</t>
  </si>
  <si>
    <t>超时费每小时70欧元</t>
  </si>
  <si>
    <t>用餐及酒水
Dining&amp;Drink</t>
  </si>
  <si>
    <t>中餐8菜一汤</t>
  </si>
  <si>
    <t>人person</t>
  </si>
  <si>
    <t>顿per</t>
  </si>
  <si>
    <t>午餐西餐三道式</t>
  </si>
  <si>
    <t>晚餐西餐三道式</t>
  </si>
  <si>
    <t>特色西餐三道式</t>
  </si>
  <si>
    <t>米其林星级五道式</t>
  </si>
  <si>
    <t>酒水费用（一杯餐酒）</t>
  </si>
  <si>
    <t>门票及拓展活动
Entrance fees&amp;
Incentive</t>
  </si>
  <si>
    <t>布拉格城堡门票</t>
  </si>
  <si>
    <t>布拉格啤酒浴（2小时）</t>
  </si>
  <si>
    <t>组group</t>
  </si>
  <si>
    <t>1-6人为一组</t>
  </si>
  <si>
    <t>哈尔施塔特矿车</t>
  </si>
  <si>
    <t>梅尔克修道院门票</t>
  </si>
  <si>
    <t>霍夫堡皇宫门票</t>
  </si>
  <si>
    <t>美泉宫门票</t>
  </si>
  <si>
    <t>维也纳音乐会</t>
  </si>
  <si>
    <t>分为VIP，A，B三类</t>
  </si>
  <si>
    <t>其他</t>
  </si>
  <si>
    <t>签证</t>
  </si>
  <si>
    <t>捷克个人旅游签</t>
  </si>
  <si>
    <t>保险</t>
  </si>
  <si>
    <t>万国游踪</t>
  </si>
  <si>
    <t>出行物料包</t>
  </si>
  <si>
    <t>套per</t>
  </si>
  <si>
    <t>工作人员费用
Staffs</t>
  </si>
  <si>
    <t>矿泉水</t>
  </si>
  <si>
    <t>瓶bottle</t>
  </si>
  <si>
    <t>矿泉水500毫升/瓶</t>
  </si>
  <si>
    <t>工作人员小费</t>
  </si>
  <si>
    <t>包含</t>
  </si>
  <si>
    <t>工作人员住宿</t>
  </si>
  <si>
    <t>间</t>
  </si>
  <si>
    <t>提前一晚抵达布拉格</t>
  </si>
  <si>
    <t>工作人员餐费补助</t>
  </si>
  <si>
    <t>总计 Total Price</t>
  </si>
  <si>
    <t>服务费</t>
  </si>
  <si>
    <r>
      <rPr>
        <b/>
        <sz val="14"/>
        <color theme="0"/>
        <rFont val="Microsoft YaHei Light"/>
        <charset val="134"/>
      </rPr>
      <t>费用合计</t>
    </r>
    <r>
      <rPr>
        <b/>
        <u/>
        <sz val="14"/>
        <color theme="0"/>
        <rFont val="Microsoft YaHei Light"/>
        <charset val="134"/>
      </rPr>
      <t xml:space="preserve"> Total Price</t>
    </r>
  </si>
  <si>
    <t>增加餐费</t>
    <phoneticPr fontId="14" type="noConversion"/>
  </si>
  <si>
    <t>含税总价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</si>
</sst>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&quot;￥&quot;#,##0.00;&quot;￥&quot;\-#,##0.00"/>
    <numFmt numFmtId="178" formatCode="_ &quot;￥&quot;* #,##0.00_ ;_ &quot;￥&quot;* \-#,##0.00_ ;_ &quot;￥&quot;* &quot;-&quot;??_ ;_ @_ "/>
    <numFmt numFmtId="179" formatCode="0.00_ "/>
    <numFmt numFmtId="180" formatCode="[$€-813]\ #,##0.00"/>
  </numFmts>
  <fonts count="17" x14ac:knownFonts="1">
    <font>
      <sz val="12"/>
      <name val="宋体"/>
      <charset val="134"/>
    </font>
    <font>
      <sz val="10"/>
      <name val="Microsoft YaHei Light"/>
      <charset val="134"/>
    </font>
    <font>
      <b/>
      <sz val="16"/>
      <name val="微软雅黑"/>
      <charset val="134"/>
    </font>
    <font>
      <sz val="11"/>
      <name val="Microsoft YaHei Light"/>
      <charset val="134"/>
    </font>
    <font>
      <u/>
      <sz val="12"/>
      <color indexed="12"/>
      <name val="宋体"/>
      <charset val="134"/>
    </font>
    <font>
      <b/>
      <sz val="11"/>
      <name val="Microsoft YaHei Light"/>
      <charset val="134"/>
    </font>
    <font>
      <b/>
      <sz val="10"/>
      <color theme="0"/>
      <name val="Microsoft YaHei Light"/>
      <charset val="134"/>
    </font>
    <font>
      <b/>
      <sz val="10"/>
      <name val="Microsoft YaHei Light"/>
      <charset val="134"/>
    </font>
    <font>
      <b/>
      <i/>
      <sz val="10"/>
      <color theme="3"/>
      <name val="Microsoft YaHei Light"/>
      <charset val="134"/>
    </font>
    <font>
      <sz val="10"/>
      <color theme="0"/>
      <name val="Microsoft YaHei Light"/>
      <charset val="134"/>
    </font>
    <font>
      <b/>
      <u/>
      <sz val="14"/>
      <color theme="0"/>
      <name val="Microsoft YaHei Light"/>
      <charset val="134"/>
    </font>
    <font>
      <b/>
      <sz val="14"/>
      <color theme="0"/>
      <name val="Microsoft YaHei Light"/>
      <charset val="134"/>
    </font>
    <font>
      <b/>
      <u/>
      <sz val="14"/>
      <color indexed="12"/>
      <name val="Microsoft YaHei Light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Microsoft YaHei Light"/>
      <family val="2"/>
      <charset val="134"/>
    </font>
    <font>
      <b/>
      <sz val="14"/>
      <color theme="0"/>
      <name val="Microsoft YaHei Light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78" fontId="1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180" fontId="1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/>
    </xf>
    <xf numFmtId="180" fontId="6" fillId="3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right" vertical="center"/>
    </xf>
    <xf numFmtId="180" fontId="7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right" vertical="center"/>
    </xf>
    <xf numFmtId="180" fontId="1" fillId="0" borderId="2" xfId="0" applyNumberFormat="1" applyFont="1" applyBorder="1" applyAlignment="1">
      <alignment horizontal="center" vertical="center"/>
    </xf>
    <xf numFmtId="180" fontId="9" fillId="4" borderId="2" xfId="0" applyNumberFormat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80" fontId="9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180" fontId="10" fillId="3" borderId="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4" fontId="3" fillId="2" borderId="0" xfId="0" applyNumberFormat="1" applyFont="1" applyFill="1" applyAlignment="1">
      <alignment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176" fontId="9" fillId="4" borderId="2" xfId="0" applyNumberFormat="1" applyFont="1" applyFill="1" applyBorder="1" applyAlignment="1">
      <alignment horizontal="center" vertical="center"/>
    </xf>
    <xf numFmtId="176" fontId="1" fillId="2" borderId="2" xfId="1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 wrapText="1"/>
    </xf>
    <xf numFmtId="176" fontId="10" fillId="3" borderId="2" xfId="0" applyNumberFormat="1" applyFont="1" applyFill="1" applyBorder="1" applyAlignment="1">
      <alignment horizontal="right" vertical="center"/>
    </xf>
    <xf numFmtId="49" fontId="12" fillId="3" borderId="2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2" applyFill="1" applyAlignment="1" applyProtection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180" fontId="6" fillId="3" borderId="3" xfId="0" applyNumberFormat="1" applyFont="1" applyFill="1" applyBorder="1" applyAlignment="1">
      <alignment horizontal="center" vertical="center"/>
    </xf>
    <xf numFmtId="180" fontId="6" fillId="3" borderId="4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0" fillId="3" borderId="3" xfId="0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3" fontId="1" fillId="2" borderId="4" xfId="1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6" fillId="3" borderId="3" xfId="0" applyFont="1" applyFill="1" applyBorder="1" applyAlignment="1">
      <alignment horizontal="right" vertical="center" wrapText="1"/>
    </xf>
  </cellXfs>
  <cellStyles count="3">
    <cellStyle name="常规" xfId="0" builtinId="0"/>
    <cellStyle name="超链接" xfId="2" builtinId="8"/>
    <cellStyle name="货币" xfId="1" builtinId="4"/>
  </cellStyles>
  <dxfs count="0"/>
  <tableStyles count="0" defaultTableStyle="TableStyleMedium9" defaultPivotStyle="PivotStyleLight16"/>
  <colors>
    <mruColors>
      <color rgb="FF0000FF"/>
      <color rgb="FFF79646"/>
      <color rgb="FF0070C0"/>
      <color rgb="FF1F497D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topLeftCell="A28" zoomScale="87" zoomScaleNormal="87" workbookViewId="0">
      <selection activeCell="I55" sqref="I55"/>
    </sheetView>
  </sheetViews>
  <sheetFormatPr defaultColWidth="9" defaultRowHeight="13.9" x14ac:dyDescent="0.45"/>
  <cols>
    <col min="1" max="1" width="16.3125" style="3" customWidth="1"/>
    <col min="2" max="2" width="32.3125" style="3" customWidth="1"/>
    <col min="3" max="3" width="11.3125" style="3"/>
    <col min="4" max="4" width="9.5" style="3"/>
    <col min="5" max="5" width="10.6875" style="3"/>
    <col min="6" max="6" width="9.3125" style="3"/>
    <col min="7" max="7" width="10" style="4"/>
    <col min="8" max="9" width="19.3125" style="4" customWidth="1"/>
    <col min="10" max="10" width="31.1875" style="3" customWidth="1"/>
    <col min="11" max="16384" width="9" style="3"/>
  </cols>
  <sheetData>
    <row r="1" spans="1:10" ht="46.05" customHeight="1" x14ac:dyDescent="0.45"/>
    <row r="2" spans="1:10" s="1" customFormat="1" ht="35" customHeight="1" x14ac:dyDescent="0.4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s="1" customFormat="1" ht="14" customHeight="1" x14ac:dyDescent="0.4">
      <c r="A3" s="5"/>
      <c r="B3" s="6"/>
      <c r="C3" s="6"/>
      <c r="D3" s="6"/>
      <c r="E3" s="6"/>
      <c r="F3" s="6"/>
      <c r="G3" s="6"/>
      <c r="H3" s="6"/>
      <c r="I3" s="6"/>
      <c r="J3" s="6"/>
    </row>
    <row r="4" spans="1:10" s="2" customFormat="1" ht="19.05" customHeight="1" x14ac:dyDescent="0.55000000000000004">
      <c r="A4" s="7" t="s">
        <v>1</v>
      </c>
      <c r="B4" s="49" t="s">
        <v>2</v>
      </c>
      <c r="C4" s="49"/>
      <c r="D4" s="9"/>
      <c r="E4" s="49" t="s">
        <v>3</v>
      </c>
      <c r="F4" s="49"/>
      <c r="G4" s="49"/>
      <c r="H4" s="7" t="s">
        <v>4</v>
      </c>
      <c r="I4" s="7"/>
      <c r="J4" s="33"/>
    </row>
    <row r="5" spans="1:10" s="2" customFormat="1" ht="19.05" customHeight="1" x14ac:dyDescent="0.55000000000000004">
      <c r="A5" s="7" t="s">
        <v>5</v>
      </c>
      <c r="B5" s="49" t="s">
        <v>6</v>
      </c>
      <c r="C5" s="49"/>
      <c r="D5" s="9"/>
      <c r="E5" s="49" t="s">
        <v>7</v>
      </c>
      <c r="F5" s="49"/>
      <c r="G5" s="49"/>
      <c r="H5" s="50" t="s">
        <v>8</v>
      </c>
      <c r="I5" s="50"/>
      <c r="J5" s="49"/>
    </row>
    <row r="6" spans="1:10" s="2" customFormat="1" ht="19.05" customHeight="1" x14ac:dyDescent="0.55000000000000004">
      <c r="A6" s="7" t="s">
        <v>9</v>
      </c>
      <c r="B6" s="51"/>
      <c r="C6" s="51"/>
      <c r="D6" s="9"/>
      <c r="E6" s="49" t="s">
        <v>10</v>
      </c>
      <c r="F6" s="49"/>
      <c r="G6" s="49"/>
      <c r="H6" s="7"/>
      <c r="I6" s="7"/>
      <c r="J6" s="34"/>
    </row>
    <row r="7" spans="1:10" ht="19.05" customHeight="1" x14ac:dyDescent="0.55000000000000004">
      <c r="A7" s="8" t="s">
        <v>11</v>
      </c>
      <c r="B7" s="10">
        <v>5</v>
      </c>
      <c r="C7" s="11"/>
      <c r="D7" s="11"/>
      <c r="E7" s="49" t="s">
        <v>12</v>
      </c>
      <c r="F7" s="49"/>
      <c r="G7" s="49"/>
      <c r="H7" s="7" t="s">
        <v>13</v>
      </c>
      <c r="I7" s="7"/>
      <c r="J7" s="35"/>
    </row>
    <row r="8" spans="1:10" ht="19.05" customHeight="1" x14ac:dyDescent="0.55000000000000004">
      <c r="A8" s="7" t="s">
        <v>14</v>
      </c>
      <c r="B8" s="49" t="s">
        <v>15</v>
      </c>
      <c r="C8" s="49"/>
      <c r="D8" s="11"/>
      <c r="E8" s="49" t="s">
        <v>16</v>
      </c>
      <c r="F8" s="49"/>
      <c r="G8" s="49"/>
      <c r="H8" s="7" t="s">
        <v>17</v>
      </c>
      <c r="I8" s="7"/>
      <c r="J8" s="33"/>
    </row>
    <row r="9" spans="1:10" ht="20" customHeight="1" x14ac:dyDescent="0.55000000000000004">
      <c r="A9" s="12"/>
      <c r="B9" s="13"/>
      <c r="C9" s="11"/>
      <c r="D9" s="11"/>
      <c r="E9" s="14"/>
      <c r="F9" s="14"/>
      <c r="G9" s="15"/>
      <c r="H9" s="15"/>
      <c r="I9" s="13"/>
    </row>
    <row r="10" spans="1:10" x14ac:dyDescent="0.45">
      <c r="A10" s="52" t="s">
        <v>18</v>
      </c>
      <c r="B10" s="52"/>
      <c r="C10" s="52"/>
      <c r="D10" s="52"/>
      <c r="E10" s="52"/>
      <c r="F10" s="52"/>
      <c r="G10" s="53" t="s">
        <v>19</v>
      </c>
      <c r="H10" s="54"/>
      <c r="I10" s="16"/>
      <c r="J10" s="36" t="s">
        <v>20</v>
      </c>
    </row>
    <row r="11" spans="1:10" x14ac:dyDescent="0.45">
      <c r="A11" s="17" t="s">
        <v>21</v>
      </c>
      <c r="B11" s="17" t="s">
        <v>22</v>
      </c>
      <c r="C11" s="18" t="s">
        <v>23</v>
      </c>
      <c r="D11" s="18" t="s">
        <v>24</v>
      </c>
      <c r="E11" s="18" t="s">
        <v>25</v>
      </c>
      <c r="F11" s="18" t="s">
        <v>26</v>
      </c>
      <c r="G11" s="19" t="s">
        <v>27</v>
      </c>
      <c r="H11" s="20" t="s">
        <v>28</v>
      </c>
      <c r="I11" s="20" t="s">
        <v>29</v>
      </c>
      <c r="J11" s="37"/>
    </row>
    <row r="12" spans="1:10" ht="111" x14ac:dyDescent="0.45">
      <c r="A12" s="62" t="s">
        <v>30</v>
      </c>
      <c r="B12" s="21" t="s">
        <v>31</v>
      </c>
      <c r="C12" s="22">
        <v>5</v>
      </c>
      <c r="D12" s="22" t="s">
        <v>32</v>
      </c>
      <c r="E12" s="22">
        <v>1</v>
      </c>
      <c r="F12" s="22" t="s">
        <v>33</v>
      </c>
      <c r="G12" s="23">
        <v>17720</v>
      </c>
      <c r="H12" s="24"/>
      <c r="I12" s="38">
        <f>C12*E12*G12</f>
        <v>88600</v>
      </c>
      <c r="J12" s="39" t="s">
        <v>34</v>
      </c>
    </row>
    <row r="13" spans="1:10" x14ac:dyDescent="0.45">
      <c r="A13" s="63"/>
      <c r="B13" s="55" t="s">
        <v>35</v>
      </c>
      <c r="C13" s="56"/>
      <c r="D13" s="56"/>
      <c r="E13" s="56"/>
      <c r="F13" s="56"/>
      <c r="G13" s="57"/>
      <c r="H13" s="25"/>
      <c r="I13" s="40">
        <f>I12</f>
        <v>88600</v>
      </c>
      <c r="J13" s="39"/>
    </row>
    <row r="14" spans="1:10" ht="22.05" customHeight="1" x14ac:dyDescent="0.45">
      <c r="A14" s="62" t="s">
        <v>36</v>
      </c>
      <c r="B14" s="21" t="s">
        <v>37</v>
      </c>
      <c r="C14" s="22">
        <v>5</v>
      </c>
      <c r="D14" s="22" t="s">
        <v>38</v>
      </c>
      <c r="E14" s="22">
        <v>2</v>
      </c>
      <c r="F14" s="22" t="s">
        <v>39</v>
      </c>
      <c r="G14" s="26">
        <v>255</v>
      </c>
      <c r="H14" s="26">
        <f>C14*E14*G14</f>
        <v>2550</v>
      </c>
      <c r="I14" s="41">
        <f>H14*8</f>
        <v>20400</v>
      </c>
      <c r="J14" s="42" t="s">
        <v>40</v>
      </c>
    </row>
    <row r="15" spans="1:10" ht="22.05" customHeight="1" x14ac:dyDescent="0.45">
      <c r="A15" s="64"/>
      <c r="B15" s="21" t="s">
        <v>41</v>
      </c>
      <c r="C15" s="22">
        <v>5</v>
      </c>
      <c r="D15" s="22" t="s">
        <v>38</v>
      </c>
      <c r="E15" s="22">
        <v>1</v>
      </c>
      <c r="F15" s="22" t="s">
        <v>39</v>
      </c>
      <c r="G15" s="26">
        <v>285</v>
      </c>
      <c r="H15" s="26">
        <f>C15*E15*G15</f>
        <v>1425</v>
      </c>
      <c r="I15" s="41">
        <f t="shared" ref="I15:I17" si="0">H15*8</f>
        <v>11400</v>
      </c>
      <c r="J15" s="42" t="s">
        <v>42</v>
      </c>
    </row>
    <row r="16" spans="1:10" ht="22.05" customHeight="1" x14ac:dyDescent="0.45">
      <c r="A16" s="64"/>
      <c r="B16" s="21" t="s">
        <v>43</v>
      </c>
      <c r="C16" s="22">
        <v>5</v>
      </c>
      <c r="D16" s="22" t="s">
        <v>38</v>
      </c>
      <c r="E16" s="22">
        <v>1</v>
      </c>
      <c r="F16" s="22" t="s">
        <v>39</v>
      </c>
      <c r="G16" s="26">
        <v>275</v>
      </c>
      <c r="H16" s="26">
        <f>C16*E16*G16</f>
        <v>1375</v>
      </c>
      <c r="I16" s="41">
        <f t="shared" si="0"/>
        <v>11000</v>
      </c>
      <c r="J16" s="42" t="s">
        <v>44</v>
      </c>
    </row>
    <row r="17" spans="1:10" ht="22.05" customHeight="1" x14ac:dyDescent="0.45">
      <c r="A17" s="65"/>
      <c r="B17" s="21" t="s">
        <v>45</v>
      </c>
      <c r="C17" s="22">
        <v>5</v>
      </c>
      <c r="D17" s="22" t="s">
        <v>38</v>
      </c>
      <c r="E17" s="22">
        <v>2</v>
      </c>
      <c r="F17" s="22" t="s">
        <v>39</v>
      </c>
      <c r="G17" s="26">
        <v>265</v>
      </c>
      <c r="H17" s="26">
        <f>C17*E17*G17</f>
        <v>2650</v>
      </c>
      <c r="I17" s="41">
        <f t="shared" si="0"/>
        <v>21200</v>
      </c>
      <c r="J17" s="42" t="s">
        <v>46</v>
      </c>
    </row>
    <row r="18" spans="1:10" ht="22.05" customHeight="1" x14ac:dyDescent="0.45">
      <c r="A18" s="63"/>
      <c r="B18" s="55" t="s">
        <v>35</v>
      </c>
      <c r="C18" s="56"/>
      <c r="D18" s="56"/>
      <c r="E18" s="56"/>
      <c r="F18" s="56"/>
      <c r="G18" s="57"/>
      <c r="H18" s="25">
        <f>SUM(H14:H17)</f>
        <v>8000</v>
      </c>
      <c r="I18" s="40">
        <f>SUM(I14:I17)</f>
        <v>64000</v>
      </c>
      <c r="J18" s="39"/>
    </row>
    <row r="19" spans="1:10" x14ac:dyDescent="0.45">
      <c r="A19" s="62" t="s">
        <v>47</v>
      </c>
      <c r="B19" s="27" t="s">
        <v>48</v>
      </c>
      <c r="C19" s="22">
        <v>1</v>
      </c>
      <c r="D19" s="22" t="s">
        <v>49</v>
      </c>
      <c r="E19" s="22">
        <v>7</v>
      </c>
      <c r="F19" s="22" t="s">
        <v>50</v>
      </c>
      <c r="G19" s="28">
        <v>1240</v>
      </c>
      <c r="H19" s="28">
        <f>C19*E19*G19</f>
        <v>8680</v>
      </c>
      <c r="I19" s="41">
        <f>H19*8</f>
        <v>69440</v>
      </c>
      <c r="J19" s="42" t="s">
        <v>51</v>
      </c>
    </row>
    <row r="20" spans="1:10" x14ac:dyDescent="0.45">
      <c r="A20" s="65"/>
      <c r="B20" s="27" t="s">
        <v>52</v>
      </c>
      <c r="C20" s="22"/>
      <c r="D20" s="22" t="s">
        <v>49</v>
      </c>
      <c r="E20" s="22"/>
      <c r="F20" s="22" t="s">
        <v>53</v>
      </c>
      <c r="G20" s="28"/>
      <c r="H20" s="28">
        <f>C20*E20*G20</f>
        <v>0</v>
      </c>
      <c r="I20" s="41">
        <f t="shared" ref="I20:I22" si="1">H20*8</f>
        <v>0</v>
      </c>
      <c r="J20" s="42" t="s">
        <v>54</v>
      </c>
    </row>
    <row r="21" spans="1:10" x14ac:dyDescent="0.45">
      <c r="A21" s="65"/>
      <c r="B21" s="3" t="s">
        <v>55</v>
      </c>
      <c r="C21" s="29">
        <v>1</v>
      </c>
      <c r="D21" s="22" t="s">
        <v>49</v>
      </c>
      <c r="E21" s="29">
        <v>1</v>
      </c>
      <c r="F21" s="22" t="s">
        <v>50</v>
      </c>
      <c r="G21" s="28">
        <v>1500</v>
      </c>
      <c r="H21" s="28">
        <f>C21*E21*G21</f>
        <v>1500</v>
      </c>
      <c r="I21" s="41">
        <f t="shared" si="1"/>
        <v>12000</v>
      </c>
      <c r="J21" s="42" t="s">
        <v>56</v>
      </c>
    </row>
    <row r="22" spans="1:10" x14ac:dyDescent="0.45">
      <c r="A22" s="65"/>
      <c r="B22" s="27" t="s">
        <v>57</v>
      </c>
      <c r="C22" s="29"/>
      <c r="D22" s="22" t="s">
        <v>49</v>
      </c>
      <c r="E22" s="29"/>
      <c r="F22" s="22" t="s">
        <v>58</v>
      </c>
      <c r="G22" s="28"/>
      <c r="H22" s="28">
        <f>C22*E22*G22</f>
        <v>0</v>
      </c>
      <c r="I22" s="41">
        <f t="shared" si="1"/>
        <v>0</v>
      </c>
      <c r="J22" s="39" t="s">
        <v>59</v>
      </c>
    </row>
    <row r="23" spans="1:10" x14ac:dyDescent="0.45">
      <c r="A23" s="63"/>
      <c r="B23" s="55" t="s">
        <v>35</v>
      </c>
      <c r="C23" s="56"/>
      <c r="D23" s="56"/>
      <c r="E23" s="56"/>
      <c r="F23" s="56"/>
      <c r="G23" s="57"/>
      <c r="H23" s="25">
        <f>SUM(H19:H22)</f>
        <v>10180</v>
      </c>
      <c r="I23" s="40">
        <f>SUM(I19:I22)</f>
        <v>81440</v>
      </c>
      <c r="J23" s="39"/>
    </row>
    <row r="24" spans="1:10" x14ac:dyDescent="0.45">
      <c r="A24" s="62" t="s">
        <v>60</v>
      </c>
      <c r="B24" s="27" t="s">
        <v>61</v>
      </c>
      <c r="C24" s="22">
        <v>5</v>
      </c>
      <c r="D24" s="22" t="s">
        <v>62</v>
      </c>
      <c r="E24" s="22">
        <v>9</v>
      </c>
      <c r="F24" s="22" t="s">
        <v>63</v>
      </c>
      <c r="G24" s="28">
        <v>80</v>
      </c>
      <c r="H24" s="28">
        <f t="shared" ref="H24:H29" si="2">C24*E24*G24</f>
        <v>3600</v>
      </c>
      <c r="I24" s="41">
        <f>H24*8</f>
        <v>28800</v>
      </c>
      <c r="J24" s="39"/>
    </row>
    <row r="25" spans="1:10" x14ac:dyDescent="0.45">
      <c r="A25" s="65"/>
      <c r="B25" s="27" t="s">
        <v>64</v>
      </c>
      <c r="C25" s="22">
        <v>5</v>
      </c>
      <c r="D25" s="22" t="s">
        <v>62</v>
      </c>
      <c r="E25" s="22">
        <v>2</v>
      </c>
      <c r="F25" s="22" t="s">
        <v>63</v>
      </c>
      <c r="G25" s="28">
        <v>105</v>
      </c>
      <c r="H25" s="28">
        <f t="shared" si="2"/>
        <v>1050</v>
      </c>
      <c r="I25" s="41">
        <f t="shared" ref="I25:I30" si="3">H25*8</f>
        <v>8400</v>
      </c>
      <c r="J25" s="39"/>
    </row>
    <row r="26" spans="1:10" x14ac:dyDescent="0.45">
      <c r="A26" s="65"/>
      <c r="B26" s="27" t="s">
        <v>65</v>
      </c>
      <c r="C26" s="22">
        <v>5</v>
      </c>
      <c r="D26" s="22" t="s">
        <v>62</v>
      </c>
      <c r="E26" s="22">
        <v>1</v>
      </c>
      <c r="F26" s="22" t="s">
        <v>63</v>
      </c>
      <c r="G26" s="28">
        <v>110</v>
      </c>
      <c r="H26" s="28">
        <f t="shared" si="2"/>
        <v>550</v>
      </c>
      <c r="I26" s="41">
        <f t="shared" si="3"/>
        <v>4400</v>
      </c>
      <c r="J26" s="39"/>
    </row>
    <row r="27" spans="1:10" x14ac:dyDescent="0.45">
      <c r="A27" s="65"/>
      <c r="B27" s="27" t="s">
        <v>66</v>
      </c>
      <c r="C27" s="22"/>
      <c r="D27" s="22" t="s">
        <v>62</v>
      </c>
      <c r="E27" s="22"/>
      <c r="F27" s="22" t="s">
        <v>63</v>
      </c>
      <c r="G27" s="28"/>
      <c r="H27" s="28">
        <f t="shared" si="2"/>
        <v>0</v>
      </c>
      <c r="I27" s="41">
        <f t="shared" si="3"/>
        <v>0</v>
      </c>
      <c r="J27" s="39"/>
    </row>
    <row r="28" spans="1:10" x14ac:dyDescent="0.45">
      <c r="A28" s="65"/>
      <c r="B28" s="27" t="s">
        <v>67</v>
      </c>
      <c r="C28" s="22"/>
      <c r="D28" s="22" t="s">
        <v>62</v>
      </c>
      <c r="E28" s="22"/>
      <c r="F28" s="22" t="s">
        <v>63</v>
      </c>
      <c r="G28" s="28"/>
      <c r="H28" s="28">
        <f t="shared" si="2"/>
        <v>0</v>
      </c>
      <c r="I28" s="41">
        <f t="shared" si="3"/>
        <v>0</v>
      </c>
      <c r="J28" s="39"/>
    </row>
    <row r="29" spans="1:10" x14ac:dyDescent="0.45">
      <c r="A29" s="65"/>
      <c r="B29" s="27" t="s">
        <v>68</v>
      </c>
      <c r="C29" s="29">
        <v>5</v>
      </c>
      <c r="D29" s="22" t="s">
        <v>62</v>
      </c>
      <c r="E29" s="29">
        <v>12</v>
      </c>
      <c r="F29" s="22" t="s">
        <v>63</v>
      </c>
      <c r="G29" s="28">
        <v>35</v>
      </c>
      <c r="H29" s="28">
        <f t="shared" si="2"/>
        <v>2100</v>
      </c>
      <c r="I29" s="41">
        <f t="shared" si="3"/>
        <v>16800</v>
      </c>
      <c r="J29" s="39"/>
    </row>
    <row r="30" spans="1:10" x14ac:dyDescent="0.45">
      <c r="A30" s="65"/>
      <c r="B30" s="69" t="s">
        <v>100</v>
      </c>
      <c r="C30" s="66"/>
      <c r="D30" s="67"/>
      <c r="E30" s="66"/>
      <c r="F30" s="67"/>
      <c r="G30" s="68"/>
      <c r="H30" s="28">
        <v>221</v>
      </c>
      <c r="I30" s="41">
        <f>H30*8</f>
        <v>1768</v>
      </c>
      <c r="J30" s="39"/>
    </row>
    <row r="31" spans="1:10" x14ac:dyDescent="0.45">
      <c r="A31" s="63"/>
      <c r="B31" s="55" t="s">
        <v>35</v>
      </c>
      <c r="C31" s="56"/>
      <c r="D31" s="56"/>
      <c r="E31" s="56"/>
      <c r="F31" s="56"/>
      <c r="G31" s="57"/>
      <c r="H31" s="25">
        <f>SUM(H24:H29)</f>
        <v>7300</v>
      </c>
      <c r="I31" s="40">
        <f>SUM(I24:I30)</f>
        <v>60168</v>
      </c>
      <c r="J31" s="43"/>
    </row>
    <row r="32" spans="1:10" x14ac:dyDescent="0.45">
      <c r="A32" s="62" t="s">
        <v>69</v>
      </c>
      <c r="B32" s="27" t="s">
        <v>70</v>
      </c>
      <c r="C32" s="22">
        <v>5</v>
      </c>
      <c r="D32" s="22" t="s">
        <v>62</v>
      </c>
      <c r="E32" s="22">
        <v>1</v>
      </c>
      <c r="F32" s="22" t="s">
        <v>53</v>
      </c>
      <c r="G32" s="28">
        <v>25</v>
      </c>
      <c r="H32" s="28">
        <f t="shared" ref="H32:H38" si="4">C32*E32*G32</f>
        <v>125</v>
      </c>
      <c r="I32" s="41">
        <f>H32*8</f>
        <v>1000</v>
      </c>
      <c r="J32" s="39"/>
    </row>
    <row r="33" spans="1:10" x14ac:dyDescent="0.45">
      <c r="A33" s="64"/>
      <c r="B33" s="27" t="s">
        <v>71</v>
      </c>
      <c r="C33" s="22">
        <v>1</v>
      </c>
      <c r="D33" s="22" t="s">
        <v>72</v>
      </c>
      <c r="E33" s="22">
        <v>1</v>
      </c>
      <c r="F33" s="22" t="s">
        <v>53</v>
      </c>
      <c r="G33" s="28">
        <v>150</v>
      </c>
      <c r="H33" s="28">
        <f t="shared" si="4"/>
        <v>150</v>
      </c>
      <c r="I33" s="41">
        <f t="shared" ref="I33:I38" si="5">H33*8</f>
        <v>1200</v>
      </c>
      <c r="J33" s="39" t="s">
        <v>73</v>
      </c>
    </row>
    <row r="34" spans="1:10" x14ac:dyDescent="0.45">
      <c r="A34" s="64"/>
      <c r="B34" s="27" t="s">
        <v>74</v>
      </c>
      <c r="C34" s="22">
        <v>5</v>
      </c>
      <c r="D34" s="22" t="s">
        <v>62</v>
      </c>
      <c r="E34" s="22">
        <v>1</v>
      </c>
      <c r="F34" s="22" t="s">
        <v>53</v>
      </c>
      <c r="G34" s="28">
        <v>35</v>
      </c>
      <c r="H34" s="28">
        <f t="shared" si="4"/>
        <v>175</v>
      </c>
      <c r="I34" s="41">
        <f t="shared" si="5"/>
        <v>1400</v>
      </c>
      <c r="J34" s="39"/>
    </row>
    <row r="35" spans="1:10" x14ac:dyDescent="0.45">
      <c r="A35" s="64"/>
      <c r="B35" s="27" t="s">
        <v>75</v>
      </c>
      <c r="C35" s="22">
        <v>5</v>
      </c>
      <c r="D35" s="22" t="s">
        <v>62</v>
      </c>
      <c r="E35" s="22">
        <v>1</v>
      </c>
      <c r="F35" s="22" t="s">
        <v>53</v>
      </c>
      <c r="G35" s="28">
        <v>20</v>
      </c>
      <c r="H35" s="28">
        <f t="shared" si="4"/>
        <v>100</v>
      </c>
      <c r="I35" s="41">
        <f t="shared" si="5"/>
        <v>800</v>
      </c>
      <c r="J35" s="39"/>
    </row>
    <row r="36" spans="1:10" x14ac:dyDescent="0.45">
      <c r="A36" s="64"/>
      <c r="B36" s="27" t="s">
        <v>76</v>
      </c>
      <c r="C36" s="22">
        <v>5</v>
      </c>
      <c r="D36" s="22" t="s">
        <v>62</v>
      </c>
      <c r="E36" s="22">
        <v>1</v>
      </c>
      <c r="F36" s="22" t="s">
        <v>53</v>
      </c>
      <c r="G36" s="28">
        <v>20</v>
      </c>
      <c r="H36" s="28">
        <f t="shared" si="4"/>
        <v>100</v>
      </c>
      <c r="I36" s="41">
        <f t="shared" si="5"/>
        <v>800</v>
      </c>
      <c r="J36" s="39"/>
    </row>
    <row r="37" spans="1:10" x14ac:dyDescent="0.45">
      <c r="A37" s="64"/>
      <c r="B37" s="27" t="s">
        <v>77</v>
      </c>
      <c r="C37" s="22">
        <v>5</v>
      </c>
      <c r="D37" s="22" t="s">
        <v>62</v>
      </c>
      <c r="E37" s="22">
        <v>1</v>
      </c>
      <c r="F37" s="22" t="s">
        <v>53</v>
      </c>
      <c r="G37" s="28">
        <v>20</v>
      </c>
      <c r="H37" s="28">
        <f t="shared" si="4"/>
        <v>100</v>
      </c>
      <c r="I37" s="41">
        <f t="shared" si="5"/>
        <v>800</v>
      </c>
      <c r="J37" s="39"/>
    </row>
    <row r="38" spans="1:10" x14ac:dyDescent="0.45">
      <c r="A38" s="65"/>
      <c r="B38" s="27" t="s">
        <v>78</v>
      </c>
      <c r="C38" s="22">
        <v>5</v>
      </c>
      <c r="D38" s="22" t="s">
        <v>62</v>
      </c>
      <c r="E38" s="22">
        <v>1</v>
      </c>
      <c r="F38" s="22" t="s">
        <v>53</v>
      </c>
      <c r="G38" s="28">
        <v>60</v>
      </c>
      <c r="H38" s="28">
        <f t="shared" si="4"/>
        <v>300</v>
      </c>
      <c r="I38" s="41">
        <f t="shared" si="5"/>
        <v>2400</v>
      </c>
      <c r="J38" s="39" t="s">
        <v>79</v>
      </c>
    </row>
    <row r="39" spans="1:10" x14ac:dyDescent="0.45">
      <c r="A39" s="63"/>
      <c r="B39" s="55" t="s">
        <v>35</v>
      </c>
      <c r="C39" s="56"/>
      <c r="D39" s="56"/>
      <c r="E39" s="56"/>
      <c r="F39" s="56"/>
      <c r="G39" s="57"/>
      <c r="H39" s="25">
        <f>SUM(H32:H38)</f>
        <v>1050</v>
      </c>
      <c r="I39" s="40">
        <f>SUM(I32:I38)</f>
        <v>8400</v>
      </c>
      <c r="J39" s="43"/>
    </row>
    <row r="40" spans="1:10" x14ac:dyDescent="0.45">
      <c r="A40" s="65" t="s">
        <v>80</v>
      </c>
      <c r="B40" s="27" t="s">
        <v>81</v>
      </c>
      <c r="C40" s="22">
        <v>5</v>
      </c>
      <c r="D40" s="22" t="s">
        <v>62</v>
      </c>
      <c r="E40" s="22">
        <v>1</v>
      </c>
      <c r="F40" s="22" t="s">
        <v>53</v>
      </c>
      <c r="G40" s="28">
        <v>1800</v>
      </c>
      <c r="H40" s="30"/>
      <c r="I40" s="38">
        <f>C40*E40*G40</f>
        <v>9000</v>
      </c>
      <c r="J40" s="43" t="s">
        <v>82</v>
      </c>
    </row>
    <row r="41" spans="1:10" x14ac:dyDescent="0.45">
      <c r="A41" s="65"/>
      <c r="B41" s="27" t="s">
        <v>83</v>
      </c>
      <c r="C41" s="22">
        <v>5</v>
      </c>
      <c r="D41" s="22" t="s">
        <v>62</v>
      </c>
      <c r="E41" s="22">
        <v>1</v>
      </c>
      <c r="F41" s="22" t="s">
        <v>53</v>
      </c>
      <c r="G41" s="28">
        <v>300</v>
      </c>
      <c r="H41" s="30"/>
      <c r="I41" s="38">
        <f>C41*E41*G41</f>
        <v>1500</v>
      </c>
      <c r="J41" s="43" t="s">
        <v>84</v>
      </c>
    </row>
    <row r="42" spans="1:10" x14ac:dyDescent="0.45">
      <c r="A42" s="65"/>
      <c r="B42" s="27" t="s">
        <v>85</v>
      </c>
      <c r="C42" s="22">
        <v>5</v>
      </c>
      <c r="D42" s="22" t="s">
        <v>62</v>
      </c>
      <c r="E42" s="22">
        <v>1</v>
      </c>
      <c r="F42" s="22" t="s">
        <v>86</v>
      </c>
      <c r="G42" s="28">
        <v>300</v>
      </c>
      <c r="H42" s="30"/>
      <c r="I42" s="38">
        <f>C42*E42*G42</f>
        <v>1500</v>
      </c>
      <c r="J42" s="43"/>
    </row>
    <row r="43" spans="1:10" x14ac:dyDescent="0.45">
      <c r="A43" s="65"/>
      <c r="B43" s="55" t="s">
        <v>35</v>
      </c>
      <c r="C43" s="56"/>
      <c r="D43" s="56"/>
      <c r="E43" s="56"/>
      <c r="F43" s="56"/>
      <c r="G43" s="57"/>
      <c r="H43" s="25"/>
      <c r="I43" s="40">
        <f>SUM(I40:I42)</f>
        <v>12000</v>
      </c>
      <c r="J43" s="43"/>
    </row>
    <row r="44" spans="1:10" x14ac:dyDescent="0.45">
      <c r="A44" s="62" t="s">
        <v>87</v>
      </c>
      <c r="B44" s="27" t="s">
        <v>88</v>
      </c>
      <c r="C44" s="22">
        <v>10</v>
      </c>
      <c r="D44" s="22" t="s">
        <v>89</v>
      </c>
      <c r="E44" s="22">
        <v>8</v>
      </c>
      <c r="F44" s="22" t="s">
        <v>50</v>
      </c>
      <c r="G44" s="28">
        <v>2</v>
      </c>
      <c r="H44" s="28">
        <f>C44*E44*G44</f>
        <v>160</v>
      </c>
      <c r="I44" s="41">
        <f>H44*8</f>
        <v>1280</v>
      </c>
      <c r="J44" s="39" t="s">
        <v>90</v>
      </c>
    </row>
    <row r="45" spans="1:10" x14ac:dyDescent="0.45">
      <c r="A45" s="65"/>
      <c r="B45" s="27" t="s">
        <v>91</v>
      </c>
      <c r="C45" s="22">
        <v>5</v>
      </c>
      <c r="D45" s="22" t="s">
        <v>62</v>
      </c>
      <c r="E45" s="22">
        <v>8</v>
      </c>
      <c r="F45" s="22" t="s">
        <v>50</v>
      </c>
      <c r="G45" s="28">
        <v>5</v>
      </c>
      <c r="H45" s="28">
        <f>C45*E45*G45</f>
        <v>200</v>
      </c>
      <c r="I45" s="41">
        <f t="shared" ref="I45:I47" si="6">H45*8</f>
        <v>1600</v>
      </c>
      <c r="J45" s="39" t="s">
        <v>92</v>
      </c>
    </row>
    <row r="46" spans="1:10" x14ac:dyDescent="0.45">
      <c r="A46" s="65"/>
      <c r="B46" s="27" t="s">
        <v>93</v>
      </c>
      <c r="C46" s="22">
        <v>1</v>
      </c>
      <c r="D46" s="22" t="s">
        <v>94</v>
      </c>
      <c r="E46" s="22">
        <v>7</v>
      </c>
      <c r="F46" s="22" t="s">
        <v>39</v>
      </c>
      <c r="G46" s="28">
        <v>200</v>
      </c>
      <c r="H46" s="28">
        <f>C46*E46*G46</f>
        <v>1400</v>
      </c>
      <c r="I46" s="41">
        <f t="shared" si="6"/>
        <v>11200</v>
      </c>
      <c r="J46" s="42" t="s">
        <v>95</v>
      </c>
    </row>
    <row r="47" spans="1:10" x14ac:dyDescent="0.45">
      <c r="A47" s="65"/>
      <c r="B47" s="31" t="s">
        <v>96</v>
      </c>
      <c r="C47" s="29">
        <v>1</v>
      </c>
      <c r="D47" s="29" t="s">
        <v>32</v>
      </c>
      <c r="E47" s="29">
        <v>12</v>
      </c>
      <c r="F47" s="22" t="s">
        <v>63</v>
      </c>
      <c r="G47" s="28">
        <v>25</v>
      </c>
      <c r="H47" s="28">
        <f>C47*E47*G47</f>
        <v>300</v>
      </c>
      <c r="I47" s="41">
        <f t="shared" si="6"/>
        <v>2400</v>
      </c>
      <c r="J47" s="44"/>
    </row>
    <row r="48" spans="1:10" x14ac:dyDescent="0.45">
      <c r="A48" s="63"/>
      <c r="B48" s="55" t="s">
        <v>35</v>
      </c>
      <c r="C48" s="56"/>
      <c r="D48" s="56"/>
      <c r="E48" s="56"/>
      <c r="F48" s="56"/>
      <c r="G48" s="57"/>
      <c r="H48" s="25">
        <f>SUM(H44:H47)</f>
        <v>2060</v>
      </c>
      <c r="I48" s="40">
        <f>SUM(I44:I47)</f>
        <v>16480</v>
      </c>
      <c r="J48" s="43"/>
    </row>
    <row r="49" spans="1:10" ht="21" customHeight="1" x14ac:dyDescent="0.45">
      <c r="A49" s="58" t="s">
        <v>97</v>
      </c>
      <c r="B49" s="59"/>
      <c r="C49" s="59"/>
      <c r="D49" s="59"/>
      <c r="E49" s="59"/>
      <c r="F49" s="59"/>
      <c r="G49" s="60"/>
      <c r="H49" s="32"/>
      <c r="I49" s="45">
        <f>I13+I18+I23+I31+I39+I43+I48</f>
        <v>331088</v>
      </c>
      <c r="J49" s="46"/>
    </row>
    <row r="50" spans="1:10" ht="19.899999999999999" x14ac:dyDescent="0.45">
      <c r="A50" s="61" t="s">
        <v>98</v>
      </c>
      <c r="B50" s="59"/>
      <c r="C50" s="59"/>
      <c r="D50" s="59"/>
      <c r="E50" s="59"/>
      <c r="F50" s="59"/>
      <c r="G50" s="60"/>
      <c r="H50" s="32"/>
      <c r="I50" s="45">
        <f>I49*10%</f>
        <v>33108.800000000003</v>
      </c>
      <c r="J50" s="46"/>
    </row>
    <row r="51" spans="1:10" ht="19.899999999999999" x14ac:dyDescent="0.45">
      <c r="A51" s="61" t="s">
        <v>99</v>
      </c>
      <c r="B51" s="59"/>
      <c r="C51" s="59"/>
      <c r="D51" s="59"/>
      <c r="E51" s="59"/>
      <c r="F51" s="59"/>
      <c r="G51" s="60"/>
      <c r="H51" s="32"/>
      <c r="I51" s="45">
        <f>I49+I50</f>
        <v>364196.8</v>
      </c>
      <c r="J51" s="46"/>
    </row>
    <row r="52" spans="1:10" ht="19.899999999999999" x14ac:dyDescent="0.45">
      <c r="A52" s="70" t="s">
        <v>101</v>
      </c>
      <c r="B52" s="59"/>
      <c r="C52" s="59"/>
      <c r="D52" s="59"/>
      <c r="E52" s="59"/>
      <c r="F52" s="59"/>
      <c r="G52" s="60"/>
      <c r="H52" s="32"/>
      <c r="I52" s="45">
        <f>I51*1.06</f>
        <v>386048.60800000001</v>
      </c>
      <c r="J52" s="46"/>
    </row>
  </sheetData>
  <mergeCells count="31">
    <mergeCell ref="A52:G52"/>
    <mergeCell ref="A50:G50"/>
    <mergeCell ref="A51:G51"/>
    <mergeCell ref="A12:A13"/>
    <mergeCell ref="A14:A18"/>
    <mergeCell ref="A19:A23"/>
    <mergeCell ref="A24:A31"/>
    <mergeCell ref="A32:A39"/>
    <mergeCell ref="A40:A43"/>
    <mergeCell ref="A44:A48"/>
    <mergeCell ref="B31:G31"/>
    <mergeCell ref="B39:G39"/>
    <mergeCell ref="B43:G43"/>
    <mergeCell ref="B48:G48"/>
    <mergeCell ref="A49:G49"/>
    <mergeCell ref="A10:F10"/>
    <mergeCell ref="G10:H10"/>
    <mergeCell ref="B13:G13"/>
    <mergeCell ref="B18:G18"/>
    <mergeCell ref="B23:G23"/>
    <mergeCell ref="B6:C6"/>
    <mergeCell ref="E6:G6"/>
    <mergeCell ref="E7:G7"/>
    <mergeCell ref="B8:C8"/>
    <mergeCell ref="E8:G8"/>
    <mergeCell ref="A2:J2"/>
    <mergeCell ref="B4:C4"/>
    <mergeCell ref="E4:G4"/>
    <mergeCell ref="B5:C5"/>
    <mergeCell ref="E5:G5"/>
    <mergeCell ref="H5:J5"/>
  </mergeCells>
  <phoneticPr fontId="14" type="noConversion"/>
  <hyperlinks>
    <hyperlink ref="H5" r:id="rId1" xr:uid="{00000000-0004-0000-0000-000000000000}"/>
  </hyperlinks>
  <printOptions horizontalCentered="1"/>
  <pageMargins left="0.196850393700787" right="0.196850393700787" top="0.196850393700787" bottom="0.196850393700787" header="0.118110236220472" footer="0.196850393700787"/>
  <pageSetup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yangn01</dc:creator>
  <cp:lastModifiedBy>ke ma</cp:lastModifiedBy>
  <cp:lastPrinted>2008-04-17T09:17:00Z</cp:lastPrinted>
  <dcterms:created xsi:type="dcterms:W3CDTF">2005-02-16T06:35:00Z</dcterms:created>
  <dcterms:modified xsi:type="dcterms:W3CDTF">2023-08-21T06:44:20Z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3DAE53BDE3CF40F6B77796F1ECD2A7C7_13</vt:lpwstr>
  </property>
  <property fmtid="{D5CDD505-2E9C-101B-9397-08002B2CF9AE}" pid="3" name="KSOProductBuildVer">
    <vt:lpwstr>2052-11.1.0.14309</vt:lpwstr>
  </property>
</Properties>
</file>