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60C0107C-3915-4E03-A798-4598EA1A2365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4" l="1"/>
  <c r="F50" i="4"/>
  <c r="G50" i="4"/>
  <c r="G51" i="4" s="1"/>
  <c r="G56" i="4" s="1"/>
  <c r="D50" i="4"/>
  <c r="D51" i="4" s="1"/>
  <c r="C50" i="4"/>
  <c r="H49" i="4"/>
  <c r="H48" i="4"/>
  <c r="F51" i="4"/>
  <c r="E56" i="4" s="1"/>
  <c r="H46" i="4"/>
  <c r="H45" i="4"/>
  <c r="E45" i="4"/>
  <c r="E50" i="4" s="1"/>
  <c r="G44" i="4"/>
  <c r="F44" i="4"/>
  <c r="E44" i="4"/>
  <c r="D44" i="4"/>
  <c r="C44" i="4"/>
  <c r="C51" i="4" s="1"/>
  <c r="H43" i="4"/>
  <c r="H42" i="4"/>
  <c r="H41" i="4"/>
  <c r="H44" i="4" s="1"/>
  <c r="E41" i="4"/>
  <c r="G40" i="4"/>
  <c r="F40" i="4"/>
  <c r="D40" i="4"/>
  <c r="C40" i="4"/>
  <c r="H39" i="4"/>
  <c r="H38" i="4"/>
  <c r="H40" i="4" s="1"/>
  <c r="E38" i="4"/>
  <c r="E40" i="4" s="1"/>
  <c r="G37" i="4"/>
  <c r="F37" i="4"/>
  <c r="D37" i="4"/>
  <c r="C37" i="4"/>
  <c r="H36" i="4"/>
  <c r="H35" i="4"/>
  <c r="H34" i="4"/>
  <c r="H33" i="4"/>
  <c r="H37" i="4" s="1"/>
  <c r="E33" i="4"/>
  <c r="E37" i="4" s="1"/>
  <c r="G32" i="4"/>
  <c r="F32" i="4"/>
  <c r="D32" i="4"/>
  <c r="C32" i="4"/>
  <c r="H31" i="4"/>
  <c r="H30" i="4"/>
  <c r="H29" i="4"/>
  <c r="H28" i="4"/>
  <c r="H32" i="4" s="1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17" i="4"/>
  <c r="H21" i="4" s="1"/>
  <c r="E17" i="4"/>
  <c r="E21" i="4" s="1"/>
  <c r="H16" i="4"/>
  <c r="G16" i="4"/>
  <c r="F16" i="4"/>
  <c r="E16" i="4"/>
  <c r="D16" i="4"/>
  <c r="C16" i="4"/>
  <c r="H15" i="4"/>
  <c r="H14" i="4"/>
  <c r="E14" i="4"/>
  <c r="G13" i="4"/>
  <c r="F13" i="4"/>
  <c r="D13" i="4"/>
  <c r="C13" i="4"/>
  <c r="H12" i="4"/>
  <c r="H11" i="4"/>
  <c r="H10" i="4"/>
  <c r="H9" i="4"/>
  <c r="H8" i="4"/>
  <c r="H13" i="4" s="1"/>
  <c r="E8" i="4"/>
  <c r="E13" i="4" s="1"/>
  <c r="E51" i="4" l="1"/>
  <c r="A56" i="4" s="1"/>
  <c r="H47" i="4"/>
  <c r="H51" i="4" s="1"/>
  <c r="C56" i="4" s="1"/>
  <c r="I56" i="4" l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<sst xmlns="http://schemas.openxmlformats.org/spreadsheetml/2006/main" count="58" uniqueCount="58">
  <si>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</si>
  <si>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</si>
  <si>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</si>
  <si>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</si>
  <si>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</si>
  <si>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</si>
  <si>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</si>
  <si>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</si>
  <si>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</si>
  <si>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</si>
  <si>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</si>
  <si>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</si>
  <si>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</si>
  <si>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</si>
  <si>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</si>
  <si>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</si>
  <si>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</si>
  <si>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</si>
  <si>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</si>
  <si>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</si>
  <si>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</si>
  <si>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</si>
  <si>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</si>
  <si>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</si>
  <si>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</si>
  <si>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</si>
  <si>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</si>
  <si>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</si>
  <si>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</si>
  <si>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</si>
  <si>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</si>
  <si>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</si>
  <si>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</si>
  <si>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</si>
  <si>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</si>
  <si>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</si>
  <si>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</si>
  <si>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</si>
  <si>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</si>
  <si>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</si>
  <si>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</si>
  <si>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</si>
  <si>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</si>
  <si>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</si>
  <si>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</si>
  <si>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</si>
  <si>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</si>
  <si>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</si>
  <si>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</si>
  <si>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</si>
  <si>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</si>
  <si>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</si>
  <si>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客户外出用餐</t>
    <phoneticPr fontId="9" type="noConversion"/>
  </si>
  <si>
    <t>合作方用餐</t>
    <phoneticPr fontId="9" type="noConversion"/>
  </si>
  <si>
    <t>上会打车</t>
    <phoneticPr fontId="9" type="noConversion"/>
  </si>
  <si>
    <t>团号：	HMJB-241101-NND460</t>
    <phoneticPr fontId="9" type="noConversion"/>
  </si>
  <si>
    <t>合作方餐费报销</t>
    <phoneticPr fontId="9" type="noConversion"/>
  </si>
  <si>
    <t>咖啡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</si>
</sst>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444F5A2-070F-4B98-B0C3-ACB7C292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01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1E16-0C47-4EEA-9B46-90C9A89736AB}">
  <sheetPr>
    <tabColor rgb="FFFFFF00"/>
    <pageSetUpPr fitToPage="1"/>
  </sheetPr>
  <dimension ref="A2:L58"/>
  <sheetViews>
    <sheetView tabSelected="1" topLeftCell="A39" workbookViewId="0">
      <selection activeCell="E57" sqref="E57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55</v>
      </c>
      <c r="I4" s="29"/>
      <c r="J4" s="29" t="s">
        <v>51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si="0"/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3">SUM(D17)</f>
        <v>0</v>
      </c>
      <c r="E21" s="21">
        <f t="shared" si="3"/>
        <v>0</v>
      </c>
      <c r="F21" s="9">
        <f>SUM(F17:F20)</f>
        <v>0</v>
      </c>
      <c r="G21" s="9">
        <f t="shared" ref="G21:H21" si="4">SUM(G17:G20)</f>
        <v>0</v>
      </c>
      <c r="H21" s="9">
        <f t="shared" si="4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5">SUM(D22)</f>
        <v>1</v>
      </c>
      <c r="E24" s="21">
        <f t="shared" si="5"/>
        <v>0</v>
      </c>
      <c r="F24" s="9">
        <f>SUM(F22:F23)</f>
        <v>0</v>
      </c>
      <c r="G24" s="9">
        <f t="shared" ref="G24:H24" si="6">SUM(G22:G23)</f>
        <v>0</v>
      </c>
      <c r="H24" s="9">
        <f t="shared" si="6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si="0"/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7">SUM(D25)</f>
        <v>1</v>
      </c>
      <c r="E27" s="21">
        <f t="shared" si="7"/>
        <v>0</v>
      </c>
      <c r="F27" s="9">
        <f>SUM(F25:F26)</f>
        <v>0</v>
      </c>
      <c r="G27" s="9">
        <f>SUM(G25:G26)</f>
        <v>0</v>
      </c>
      <c r="H27" s="9">
        <f t="shared" ref="H27" si="8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9">SUM(D28)</f>
        <v>1</v>
      </c>
      <c r="E32" s="21">
        <f t="shared" si="9"/>
        <v>0</v>
      </c>
      <c r="F32" s="9">
        <f>SUM(F28:F31)</f>
        <v>0</v>
      </c>
      <c r="G32" s="9">
        <f t="shared" ref="G32:H32" si="10">SUM(G28:G31)</f>
        <v>0</v>
      </c>
      <c r="H32" s="9">
        <f t="shared" si="10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1">SUM(D33)</f>
        <v>1</v>
      </c>
      <c r="E37" s="21">
        <f t="shared" si="11"/>
        <v>0</v>
      </c>
      <c r="F37" s="9">
        <f>SUM(F33:F36)</f>
        <v>0</v>
      </c>
      <c r="G37" s="9">
        <f t="shared" ref="G37:H37" si="12">SUM(G33:G36)</f>
        <v>0</v>
      </c>
      <c r="H37" s="9">
        <f t="shared" si="12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3">SUM(D38)</f>
        <v>1</v>
      </c>
      <c r="E40" s="21">
        <f t="shared" si="13"/>
        <v>0</v>
      </c>
      <c r="F40" s="9">
        <f>SUM(F38:F39)</f>
        <v>0</v>
      </c>
      <c r="G40" s="9">
        <f t="shared" ref="G40:H40" si="14">SUM(G38:G39)</f>
        <v>0</v>
      </c>
      <c r="H40" s="9">
        <f t="shared" si="14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5">SUM(D41)</f>
        <v>1</v>
      </c>
      <c r="E44" s="21">
        <f t="shared" si="15"/>
        <v>0</v>
      </c>
      <c r="F44" s="9">
        <f>SUM(F41:F43)</f>
        <v>0</v>
      </c>
      <c r="G44" s="9">
        <f t="shared" ref="G44:H44" si="16">SUM(G41:G43)</f>
        <v>0</v>
      </c>
      <c r="H44" s="9">
        <f t="shared" si="16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54">
        <v>20000</v>
      </c>
      <c r="G45" s="6">
        <v>0</v>
      </c>
      <c r="H45" s="6">
        <f t="shared" ref="H45:H49" si="17">F45+G45</f>
        <v>20000</v>
      </c>
      <c r="I45" s="18" t="s">
        <v>52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54">
        <v>448</v>
      </c>
      <c r="G46" s="6">
        <v>0</v>
      </c>
      <c r="H46" s="6">
        <f t="shared" si="17"/>
        <v>448</v>
      </c>
      <c r="I46" s="18" t="s">
        <v>53</v>
      </c>
      <c r="J46" s="27"/>
    </row>
    <row r="47" spans="1:10" ht="22.5" customHeight="1" x14ac:dyDescent="0.3">
      <c r="A47" s="45"/>
      <c r="B47" s="41"/>
      <c r="C47" s="35"/>
      <c r="D47" s="38"/>
      <c r="E47" s="35"/>
      <c r="F47" s="54">
        <v>484.33</v>
      </c>
      <c r="G47" s="6">
        <v>0</v>
      </c>
      <c r="H47" s="6">
        <f t="shared" si="17"/>
        <v>484.33</v>
      </c>
      <c r="I47" s="18" t="s">
        <v>54</v>
      </c>
      <c r="J47" s="27"/>
    </row>
    <row r="48" spans="1:10" ht="21" customHeight="1" x14ac:dyDescent="0.3">
      <c r="A48" s="45"/>
      <c r="B48" s="41"/>
      <c r="C48" s="35"/>
      <c r="D48" s="38"/>
      <c r="E48" s="35"/>
      <c r="F48" s="54">
        <v>627</v>
      </c>
      <c r="G48" s="6">
        <v>0</v>
      </c>
      <c r="H48" s="6">
        <f t="shared" si="17"/>
        <v>627</v>
      </c>
      <c r="I48" s="19" t="s">
        <v>56</v>
      </c>
      <c r="J48" s="27"/>
    </row>
    <row r="49" spans="1:10" ht="21" customHeight="1" x14ac:dyDescent="0.3">
      <c r="A49" s="45"/>
      <c r="B49" s="41"/>
      <c r="C49" s="35"/>
      <c r="D49" s="38"/>
      <c r="E49" s="35"/>
      <c r="F49" s="54">
        <v>162.47999999999999</v>
      </c>
      <c r="G49" s="6">
        <v>0</v>
      </c>
      <c r="H49" s="6">
        <f t="shared" si="17"/>
        <v>162.47999999999999</v>
      </c>
      <c r="I49" s="19" t="s">
        <v>57</v>
      </c>
      <c r="J49" s="2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21721.81</v>
      </c>
      <c r="G50" s="9">
        <f>SUM(G45:G49)</f>
        <v>0</v>
      </c>
      <c r="H50" s="9">
        <f>SUM(H45:H49)</f>
        <v>21721.81</v>
      </c>
      <c r="I50" s="14"/>
      <c r="J50" s="28"/>
    </row>
    <row r="51" spans="1:10" ht="21" customHeight="1" x14ac:dyDescent="0.3">
      <c r="A51" s="7"/>
      <c r="B51" s="8" t="s">
        <v>41</v>
      </c>
      <c r="C51" s="21">
        <f t="shared" ref="C51:H51" si="18">SUM(C50,C44,C40,C37,C32,C27,C24,C21,C16,C13)</f>
        <v>0</v>
      </c>
      <c r="D51" s="21">
        <f t="shared" si="18"/>
        <v>9</v>
      </c>
      <c r="E51" s="21">
        <f t="shared" si="18"/>
        <v>0</v>
      </c>
      <c r="F51" s="9">
        <f t="shared" si="18"/>
        <v>21721.81</v>
      </c>
      <c r="G51" s="9">
        <f t="shared" si="18"/>
        <v>0</v>
      </c>
      <c r="H51" s="9">
        <f t="shared" si="18"/>
        <v>21721.81</v>
      </c>
      <c r="I51" s="14"/>
      <c r="J51" s="15"/>
    </row>
    <row r="55" spans="1:10" ht="21" customHeight="1" x14ac:dyDescent="0.3">
      <c r="A55" s="49" t="s">
        <v>42</v>
      </c>
      <c r="B55" s="50"/>
      <c r="C55" s="51" t="s">
        <v>43</v>
      </c>
      <c r="D55" s="51"/>
      <c r="E55" s="51" t="s">
        <v>44</v>
      </c>
      <c r="F55" s="51"/>
      <c r="G55" s="51" t="s">
        <v>45</v>
      </c>
      <c r="H55" s="51"/>
      <c r="I55" s="16" t="s">
        <v>46</v>
      </c>
    </row>
    <row r="56" spans="1:10" ht="21" customHeight="1" x14ac:dyDescent="0.3">
      <c r="A56" s="42">
        <f>E51</f>
        <v>0</v>
      </c>
      <c r="B56" s="43"/>
      <c r="C56" s="43">
        <f>H51</f>
        <v>21721.81</v>
      </c>
      <c r="D56" s="43"/>
      <c r="E56" s="43">
        <f>F51</f>
        <v>21721.81</v>
      </c>
      <c r="F56" s="43"/>
      <c r="G56" s="43">
        <f>G51</f>
        <v>0</v>
      </c>
      <c r="H56" s="43"/>
      <c r="I56" s="17">
        <f>A56-C56</f>
        <v>-21721.81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A45:A49"/>
    <mergeCell ref="B45:B49"/>
    <mergeCell ref="C45:C49"/>
    <mergeCell ref="D45:D49"/>
    <mergeCell ref="E45:E49"/>
    <mergeCell ref="J45:J50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2024-12-05T06:18:39Z</cp:lastPrinted>
  <dcterms:created xsi:type="dcterms:W3CDTF">2014-04-15T08:52:00Z</dcterms:created>
  <dcterms:modified xsi:type="dcterms:W3CDTF">2024-12-05T06:18:39Z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