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<sst xmlns="http://schemas.openxmlformats.org/spreadsheetml/2006/main" count="106">
  <si>
    <t>【借款报销单】</t>
  </si>
  <si>
    <t>团号：HMEA-180906-SXY200</t>
  </si>
  <si>
    <t>会议日期：9.6-9.30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</si>
  <si>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</si>
  <si>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</si>
  <si>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</si>
  <si>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</si>
  <si>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</si>
  <si>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</si>
  <si>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</si>
  <si>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</si>
  <si>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</si>
  <si>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</si>
  <si>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</si>
  <si>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</si>
  <si>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</si>
  <si>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</si>
  <si>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</si>
  <si>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</si>
  <si>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火车票</t>
  </si>
  <si>
    <t>加油费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</si>
  <si>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</si>
  <si>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</si>
  <si>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</si>
  <si>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</si>
  <si>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</si>
  <si>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</si>
  <si>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</si>
  <si>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</si>
  <si>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</si>
  <si>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</si>
  <si>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</si>
  <si>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</si>
  <si>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</si>
  <si>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雨伞</t>
  </si>
  <si>
    <t>尽量提供可用的原始发票，发票项目不可用的，且开票需要加收税点的可以不提供原始发票。网上交易均需提供交易截图。</t>
  </si>
  <si>
    <t>现地采买费用合计</t>
  </si>
  <si>
    <t>网络采买费用合计</t>
  </si>
  <si>
    <t>京东采购</t>
  </si>
  <si>
    <t xml:space="preserve">司机,导游不得直接付款,要使用地接间接付款
身份证复印件,收条,签字即可,每人超过800元/人,需要补票或交个人所得税。
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</si>
  <si>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</si>
  <si>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</si>
  <si>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</si>
  <si>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</si>
  <si>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</si>
  <si>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</si>
  <si>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</si>
  <si>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</si>
  <si>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</si>
  <si>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试驾保险</t>
  </si>
  <si>
    <t>教堂门票</t>
  </si>
  <si>
    <t>打印费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</si>
  <si>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</si>
  <si>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</si>
  <si>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</si>
  <si>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</si>
  <si>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</si>
  <si>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</si>
  <si>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</si>
  <si>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</si>
  <si>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</si>
  <si>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</si>
  <si>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</si>
  <si>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</si>
  <si>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</si>
  <si>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</si>
  <si>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</si>
  <si>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</si>
  <si>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</si>
  <si>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</si>
  <si>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北京、桂林</t>
  </si>
  <si>
    <t>部门:</t>
  </si>
  <si>
    <t>会奖六部</t>
  </si>
  <si>
    <t>发生日期:</t>
  </si>
  <si>
    <t>9.1-9.7</t>
  </si>
  <si>
    <t>报销日期:</t>
  </si>
  <si>
    <t>团号:</t>
  </si>
  <si>
    <t>HMEA-180831-HCB235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</si>
  <si>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</si>
  <si>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</si>
  <si>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</si>
  <si>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</si>
  <si>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</si>
  <si>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</si>
  <si>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</si>
  <si>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</si>
  <si>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</si>
  <si>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9.7 机场-家</t>
  </si>
  <si>
    <t>9.3 商场-酒店</t>
  </si>
  <si>
    <t>9.2 杨宗霖 晚餐</t>
  </si>
  <si>
    <t>9.3 杨宗霖安黎欢任宏迪张维 午餐</t>
  </si>
  <si>
    <t>9.3 杨宗霖 晚餐</t>
  </si>
  <si>
    <t>9.5 杨宗霖 午餐</t>
  </si>
  <si>
    <t>9.5 杨宗霖 晚餐</t>
  </si>
  <si>
    <t>9.5 任宏迪安黎欢 晚餐</t>
  </si>
  <si>
    <t>9.7 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</si>
  <si>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</si>
  <si>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</si>
  <si>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</si>
  <si>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</si>
  <si>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</si>
  <si>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</si>
  <si>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</si>
  <si>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</si>
  <si>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</si>
  <si>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9.3-9.7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</si>
</sst>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20" borderId="21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28" fillId="35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64" sqref="I64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910</v>
      </c>
      <c r="G8" s="63">
        <v>0</v>
      </c>
      <c r="H8" s="63">
        <f t="shared" ref="H8:H45" si="0">F8+G8</f>
        <v>910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873.51</v>
      </c>
      <c r="G9" s="63">
        <v>0</v>
      </c>
      <c r="H9" s="63">
        <v>873.51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471</v>
      </c>
      <c r="G10" s="63">
        <v>0</v>
      </c>
      <c r="H10" s="63">
        <f t="shared" si="0"/>
        <v>471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4580</v>
      </c>
      <c r="G11" s="63">
        <v>0</v>
      </c>
      <c r="H11" s="63">
        <f t="shared" si="0"/>
        <v>4580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804</v>
      </c>
      <c r="G12" s="63">
        <v>0</v>
      </c>
      <c r="H12" s="63">
        <f t="shared" si="0"/>
        <v>804</v>
      </c>
      <c r="I12" s="84" t="s">
        <v>21</v>
      </c>
      <c r="J12" s="86"/>
    </row>
    <row r="13" s="50" customFormat="1" customHeight="1" spans="1:10">
      <c r="A13" s="65"/>
      <c r="B13" s="66" t="s">
        <v>22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7638.51</v>
      </c>
      <c r="G13" s="67">
        <f t="shared" ref="G13:H13" si="1">SUM(G8:G12)</f>
        <v>0</v>
      </c>
      <c r="H13" s="67">
        <f t="shared" si="1"/>
        <v>7638.51</v>
      </c>
      <c r="I13" s="87"/>
      <c r="J13" s="88"/>
    </row>
    <row r="14" customHeight="1" spans="1:10">
      <c r="A14" s="68">
        <v>2</v>
      </c>
      <c r="B14" s="69" t="s">
        <v>23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24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25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26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27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28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29</v>
      </c>
      <c r="C22" s="63">
        <v>15000</v>
      </c>
      <c r="D22" s="64"/>
      <c r="E22" s="63">
        <v>15000</v>
      </c>
      <c r="F22" s="63">
        <v>15772.2</v>
      </c>
      <c r="G22" s="63">
        <v>0</v>
      </c>
      <c r="H22" s="63">
        <f t="shared" si="0"/>
        <v>15772.2</v>
      </c>
      <c r="I22" s="84" t="s">
        <v>30</v>
      </c>
      <c r="J22" s="89" t="s">
        <v>31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32</v>
      </c>
      <c r="C24" s="67">
        <f>SUM(C22)</f>
        <v>15000</v>
      </c>
      <c r="D24" s="67">
        <f t="shared" ref="D24:E24" si="5">SUM(D22)</f>
        <v>0</v>
      </c>
      <c r="E24" s="67">
        <f t="shared" si="5"/>
        <v>15000</v>
      </c>
      <c r="F24" s="67">
        <f>SUM(F22:F23)</f>
        <v>15772.2</v>
      </c>
      <c r="G24" s="67">
        <f t="shared" ref="G24:H24" si="6">SUM(G22:G23)</f>
        <v>0</v>
      </c>
      <c r="H24" s="67">
        <f t="shared" si="6"/>
        <v>15772.2</v>
      </c>
      <c r="I24" s="87"/>
      <c r="J24" s="91"/>
    </row>
    <row r="25" customHeight="1" spans="1:10">
      <c r="A25" s="68">
        <v>5</v>
      </c>
      <c r="B25" s="69" t="s">
        <v>33</v>
      </c>
      <c r="C25" s="70">
        <v>15000</v>
      </c>
      <c r="D25" s="68"/>
      <c r="E25" s="70">
        <v>15000</v>
      </c>
      <c r="F25" s="63">
        <v>500</v>
      </c>
      <c r="G25" s="63">
        <v>0</v>
      </c>
      <c r="H25" s="63">
        <v>500</v>
      </c>
      <c r="I25" s="84" t="s">
        <v>34</v>
      </c>
      <c r="J25" s="85" t="s">
        <v>35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36</v>
      </c>
      <c r="C27" s="67">
        <f>SUM(C25)</f>
        <v>15000</v>
      </c>
      <c r="D27" s="67">
        <f t="shared" ref="D27:E27" si="8">SUM(D25)</f>
        <v>0</v>
      </c>
      <c r="E27" s="67">
        <f t="shared" si="8"/>
        <v>15000</v>
      </c>
      <c r="F27" s="67">
        <f>SUM(F25:F26)</f>
        <v>500</v>
      </c>
      <c r="G27" s="67">
        <f>SUM(G25:G26)</f>
        <v>0</v>
      </c>
      <c r="H27" s="67">
        <f t="shared" ref="H27" si="9">SUM(H25:H26)</f>
        <v>500</v>
      </c>
      <c r="I27" s="87"/>
      <c r="J27" s="88"/>
    </row>
    <row r="28" customHeight="1" spans="1:10">
      <c r="A28" s="61">
        <v>6</v>
      </c>
      <c r="B28" s="62" t="s">
        <v>37</v>
      </c>
      <c r="C28" s="63">
        <v>0</v>
      </c>
      <c r="D28" s="64"/>
      <c r="E28" s="63">
        <f>C28*D28</f>
        <v>0</v>
      </c>
      <c r="F28" s="63">
        <v>3432.17</v>
      </c>
      <c r="G28" s="63">
        <v>0</v>
      </c>
      <c r="H28" s="63">
        <f t="shared" si="0"/>
        <v>3432.17</v>
      </c>
      <c r="I28" s="84" t="s">
        <v>38</v>
      </c>
      <c r="J28" s="85" t="s">
        <v>39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37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3432.17</v>
      </c>
      <c r="G32" s="67">
        <f t="shared" ref="G32:H32" si="11">SUM(G28:G31)</f>
        <v>0</v>
      </c>
      <c r="H32" s="67">
        <f t="shared" si="11"/>
        <v>3432.17</v>
      </c>
      <c r="I32" s="87"/>
      <c r="J32" s="91"/>
    </row>
    <row r="33" customHeight="1" spans="1:10">
      <c r="A33" s="61">
        <v>7</v>
      </c>
      <c r="B33" s="62" t="s">
        <v>40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41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42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43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44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45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46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47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48</v>
      </c>
      <c r="C45" s="63">
        <v>0</v>
      </c>
      <c r="D45" s="64"/>
      <c r="E45" s="63">
        <f>C45*D45</f>
        <v>0</v>
      </c>
      <c r="F45" s="63">
        <v>1700.92</v>
      </c>
      <c r="G45" s="63">
        <v>0</v>
      </c>
      <c r="H45" s="63">
        <f t="shared" si="0"/>
        <v>1700.92</v>
      </c>
      <c r="I45" s="84" t="s">
        <v>49</v>
      </c>
      <c r="J45" s="92"/>
    </row>
    <row r="46" customHeight="1" spans="1:10">
      <c r="A46" s="74"/>
      <c r="B46" s="62"/>
      <c r="C46" s="63"/>
      <c r="D46" s="64"/>
      <c r="E46" s="63"/>
      <c r="F46" s="63">
        <v>20</v>
      </c>
      <c r="G46" s="63">
        <v>0</v>
      </c>
      <c r="H46" s="63">
        <v>20</v>
      </c>
      <c r="I46" s="84" t="s">
        <v>50</v>
      </c>
      <c r="J46" s="93"/>
    </row>
    <row r="47" customHeight="1" spans="1:10">
      <c r="A47" s="74"/>
      <c r="B47" s="62"/>
      <c r="C47" s="63"/>
      <c r="D47" s="64"/>
      <c r="E47" s="63"/>
      <c r="F47" s="63">
        <v>15</v>
      </c>
      <c r="G47" s="63">
        <v>0</v>
      </c>
      <c r="H47" s="63">
        <f t="shared" ref="H46:H51" si="18">F47+G47</f>
        <v>15</v>
      </c>
      <c r="I47" s="84" t="s">
        <v>51</v>
      </c>
      <c r="J47" s="93"/>
    </row>
    <row r="48" customHeight="1" spans="1:10">
      <c r="A48" s="74"/>
      <c r="B48" s="62"/>
      <c r="C48" s="63"/>
      <c r="D48" s="64"/>
      <c r="E48" s="63"/>
      <c r="F48" s="63">
        <v>461</v>
      </c>
      <c r="G48" s="63">
        <v>0</v>
      </c>
      <c r="H48" s="63">
        <f t="shared" si="18"/>
        <v>461</v>
      </c>
      <c r="I48" s="84" t="s">
        <v>52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53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2196.92</v>
      </c>
      <c r="G52" s="67">
        <f t="shared" ref="G52:H52" si="20">SUM(G45:G51)</f>
        <v>0</v>
      </c>
      <c r="H52" s="67">
        <f t="shared" si="20"/>
        <v>2196.92</v>
      </c>
      <c r="I52" s="87"/>
      <c r="J52" s="94"/>
    </row>
    <row r="53" customHeight="1" spans="1:10">
      <c r="A53" s="65"/>
      <c r="B53" s="66" t="s">
        <v>54</v>
      </c>
      <c r="C53" s="67">
        <f>SUM(C52,C44,C40,C37,C32,C27,C24,C21,C16,C13)</f>
        <v>30000</v>
      </c>
      <c r="D53" s="67">
        <f t="shared" ref="D53:H53" si="21">SUM(D52,D44,D40,D37,D32,D27,D24,D21,D16,D13)</f>
        <v>0</v>
      </c>
      <c r="E53" s="67">
        <f t="shared" si="21"/>
        <v>30000</v>
      </c>
      <c r="F53" s="67">
        <f t="shared" si="21"/>
        <v>29539.8</v>
      </c>
      <c r="G53" s="67">
        <f t="shared" si="21"/>
        <v>0</v>
      </c>
      <c r="H53" s="67">
        <f t="shared" si="21"/>
        <v>29539.8</v>
      </c>
      <c r="I53" s="87"/>
      <c r="J53" s="95"/>
    </row>
    <row r="57" customHeight="1" spans="1:9">
      <c r="A57" s="75" t="s">
        <v>55</v>
      </c>
      <c r="B57" s="76"/>
      <c r="C57" s="77" t="s">
        <v>56</v>
      </c>
      <c r="D57" s="77"/>
      <c r="E57" s="77" t="s">
        <v>57</v>
      </c>
      <c r="F57" s="77"/>
      <c r="G57" s="77" t="s">
        <v>58</v>
      </c>
      <c r="H57" s="77"/>
      <c r="I57" s="96" t="s">
        <v>59</v>
      </c>
    </row>
    <row r="58" customHeight="1" spans="1:9">
      <c r="A58" s="78">
        <f>E53</f>
        <v>30000</v>
      </c>
      <c r="B58" s="79"/>
      <c r="C58" s="79">
        <f>H53</f>
        <v>29539.8</v>
      </c>
      <c r="D58" s="79"/>
      <c r="E58" s="79">
        <f>F53</f>
        <v>29539.8</v>
      </c>
      <c r="F58" s="79"/>
      <c r="G58" s="79">
        <f>G53</f>
        <v>0</v>
      </c>
      <c r="H58" s="79"/>
      <c r="I58" s="97">
        <f>A58-C58</f>
        <v>460.199999999997</v>
      </c>
    </row>
    <row r="60" customHeight="1" spans="1:9">
      <c r="A60" s="80" t="s">
        <v>60</v>
      </c>
      <c r="B60" s="81"/>
      <c r="C60" s="82" t="s">
        <v>61</v>
      </c>
      <c r="D60" s="80"/>
      <c r="E60" s="80" t="s">
        <v>62</v>
      </c>
      <c r="F60" s="80"/>
      <c r="G60" s="80" t="s">
        <v>63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opLeftCell="A34" workbookViewId="0">
      <selection activeCell="N44" sqref="N4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65</v>
      </c>
      <c r="E5" s="6"/>
      <c r="F5" s="7" t="s">
        <v>66</v>
      </c>
      <c r="G5" s="7"/>
      <c r="H5" s="6" t="s">
        <v>67</v>
      </c>
      <c r="I5" s="5"/>
      <c r="J5" s="7" t="s">
        <v>68</v>
      </c>
      <c r="K5" s="36"/>
    </row>
    <row r="6" ht="20.1" customHeight="1" spans="2:11">
      <c r="B6" s="8"/>
      <c r="C6" s="9"/>
      <c r="D6" s="10" t="s">
        <v>69</v>
      </c>
      <c r="E6" s="10"/>
      <c r="F6" s="11" t="s">
        <v>70</v>
      </c>
      <c r="G6" s="11"/>
      <c r="H6" s="10" t="s">
        <v>71</v>
      </c>
      <c r="I6" s="9"/>
      <c r="J6" s="11" t="s">
        <v>72</v>
      </c>
      <c r="K6" s="37"/>
    </row>
    <row r="7" ht="20.1" customHeight="1" spans="2:11">
      <c r="B7" s="8"/>
      <c r="C7" s="9"/>
      <c r="D7" s="10" t="s">
        <v>73</v>
      </c>
      <c r="E7" s="10"/>
      <c r="F7" s="11" t="s">
        <v>74</v>
      </c>
      <c r="G7" s="11"/>
      <c r="H7" s="10" t="s">
        <v>75</v>
      </c>
      <c r="I7" s="38"/>
      <c r="J7" s="11">
        <v>9.18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76</v>
      </c>
      <c r="I8" s="39"/>
      <c r="J8" s="15" t="s">
        <v>77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78</v>
      </c>
      <c r="E10" s="19" t="s">
        <v>79</v>
      </c>
      <c r="F10" s="20"/>
      <c r="G10" s="21" t="s">
        <v>80</v>
      </c>
      <c r="H10" s="20" t="s">
        <v>81</v>
      </c>
      <c r="I10" s="19" t="s">
        <v>82</v>
      </c>
      <c r="J10" s="20"/>
      <c r="K10" s="21" t="s">
        <v>83</v>
      </c>
    </row>
    <row r="11" ht="20.1" customHeight="1" spans="2:11">
      <c r="B11" s="22">
        <v>1</v>
      </c>
      <c r="C11" s="23"/>
      <c r="D11" s="24" t="s">
        <v>84</v>
      </c>
      <c r="E11" s="22" t="s">
        <v>85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86</v>
      </c>
      <c r="F12" s="27"/>
      <c r="G12" s="25">
        <v>112.69</v>
      </c>
      <c r="H12" s="25">
        <v>112.69</v>
      </c>
      <c r="I12" s="41"/>
      <c r="J12" s="28"/>
      <c r="K12" s="42" t="s">
        <v>87</v>
      </c>
    </row>
    <row r="13" ht="20.1" customHeight="1" spans="2:11">
      <c r="B13" s="22"/>
      <c r="C13" s="23"/>
      <c r="D13" s="26"/>
      <c r="E13" s="22"/>
      <c r="F13" s="23"/>
      <c r="G13" s="25">
        <v>13.9</v>
      </c>
      <c r="H13" s="25">
        <v>13.9</v>
      </c>
      <c r="I13" s="41"/>
      <c r="J13" s="28"/>
      <c r="K13" s="42" t="s">
        <v>88</v>
      </c>
    </row>
    <row r="14" ht="20.1" customHeight="1" spans="2:11">
      <c r="B14" s="22"/>
      <c r="C14" s="23"/>
      <c r="D14" s="26"/>
      <c r="E14" s="22"/>
      <c r="F14" s="23"/>
      <c r="G14" s="25">
        <v>39.4</v>
      </c>
      <c r="I14" s="41"/>
      <c r="J14" s="25">
        <v>39.4</v>
      </c>
      <c r="K14" s="42" t="s">
        <v>89</v>
      </c>
    </row>
    <row r="15" ht="20.1" customHeight="1" spans="2:11">
      <c r="B15" s="22"/>
      <c r="C15" s="23"/>
      <c r="D15" s="26"/>
      <c r="E15" s="22"/>
      <c r="F15" s="23"/>
      <c r="G15" s="25">
        <v>107</v>
      </c>
      <c r="H15" s="25"/>
      <c r="I15" s="41"/>
      <c r="J15" s="28">
        <v>107</v>
      </c>
      <c r="K15" s="42" t="s">
        <v>90</v>
      </c>
    </row>
    <row r="16" ht="20.1" customHeight="1" spans="2:11">
      <c r="B16" s="22"/>
      <c r="C16" s="23"/>
      <c r="D16" s="26"/>
      <c r="E16" s="22"/>
      <c r="F16" s="23"/>
      <c r="G16" s="25">
        <v>37</v>
      </c>
      <c r="H16" s="25"/>
      <c r="I16" s="41"/>
      <c r="J16" s="28">
        <v>37</v>
      </c>
      <c r="K16" s="42" t="s">
        <v>91</v>
      </c>
    </row>
    <row r="17" ht="20.1" customHeight="1" spans="2:11">
      <c r="B17" s="22"/>
      <c r="C17" s="23"/>
      <c r="D17" s="26"/>
      <c r="E17" s="22"/>
      <c r="F17" s="23"/>
      <c r="G17" s="25">
        <v>40</v>
      </c>
      <c r="H17" s="28">
        <v>40</v>
      </c>
      <c r="I17" s="41"/>
      <c r="K17" s="42" t="s">
        <v>92</v>
      </c>
    </row>
    <row r="18" ht="20.1" customHeight="1" spans="2:11">
      <c r="B18" s="22"/>
      <c r="C18" s="23"/>
      <c r="D18" s="26"/>
      <c r="E18" s="22"/>
      <c r="F18" s="23"/>
      <c r="G18" s="25">
        <v>32</v>
      </c>
      <c r="H18" s="25"/>
      <c r="I18" s="41"/>
      <c r="J18" s="28">
        <v>32</v>
      </c>
      <c r="K18" s="42" t="s">
        <v>93</v>
      </c>
    </row>
    <row r="19" ht="20.1" customHeight="1" spans="2:11">
      <c r="B19" s="22">
        <v>4</v>
      </c>
      <c r="C19" s="23"/>
      <c r="D19" s="26"/>
      <c r="E19" s="22"/>
      <c r="F19" s="23"/>
      <c r="G19" s="25">
        <v>32</v>
      </c>
      <c r="H19" s="25"/>
      <c r="I19" s="41">
        <v>32</v>
      </c>
      <c r="J19" s="28"/>
      <c r="K19" s="42" t="s">
        <v>94</v>
      </c>
    </row>
    <row r="20" ht="20.1" customHeight="1" spans="2:11">
      <c r="B20" s="22"/>
      <c r="C20" s="23"/>
      <c r="D20" s="26"/>
      <c r="E20" s="22"/>
      <c r="F20" s="23"/>
      <c r="G20" s="25">
        <v>61</v>
      </c>
      <c r="H20" s="25">
        <v>61</v>
      </c>
      <c r="I20" s="41"/>
      <c r="J20" s="28"/>
      <c r="K20" s="42" t="s">
        <v>95</v>
      </c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48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54</v>
      </c>
      <c r="C29" s="30"/>
      <c r="D29" s="30"/>
      <c r="E29" s="30"/>
      <c r="F29" s="20"/>
      <c r="G29" s="31">
        <f>SUM(G11:G28)</f>
        <v>474.99</v>
      </c>
      <c r="H29" s="31">
        <f>SUM(H11:H28)</f>
        <v>227.59</v>
      </c>
      <c r="I29" s="43">
        <f>SUM(I11:J28)</f>
        <v>247.4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81</v>
      </c>
      <c r="C31" s="21"/>
      <c r="D31" s="21"/>
      <c r="E31" s="21"/>
      <c r="F31" s="21"/>
      <c r="G31" s="21" t="s">
        <v>96</v>
      </c>
      <c r="H31" s="21"/>
      <c r="I31" s="21"/>
      <c r="J31" s="21"/>
      <c r="K31" s="21" t="s">
        <v>97</v>
      </c>
    </row>
    <row r="32" ht="20.1" customHeight="1" spans="2:11">
      <c r="B32" s="32">
        <f>H29</f>
        <v>227.59</v>
      </c>
      <c r="C32" s="32"/>
      <c r="D32" s="32"/>
      <c r="E32" s="32"/>
      <c r="F32" s="32"/>
      <c r="G32" s="32">
        <f>I29</f>
        <v>247.4</v>
      </c>
      <c r="H32" s="32"/>
      <c r="I32" s="32"/>
      <c r="J32" s="32"/>
      <c r="K32" s="47">
        <f>SUM(B32:J32)</f>
        <v>474.99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98</v>
      </c>
      <c r="C34" s="16"/>
      <c r="D34" s="16"/>
      <c r="E34" s="16"/>
      <c r="F34" s="16" t="s">
        <v>61</v>
      </c>
      <c r="G34" s="16" t="s">
        <v>99</v>
      </c>
      <c r="H34" s="16"/>
      <c r="I34" s="16"/>
      <c r="J34" s="16" t="s">
        <v>63</v>
      </c>
      <c r="K34" s="16"/>
    </row>
    <row r="37" ht="18.75" spans="1:11">
      <c r="A37" s="2" t="s">
        <v>100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65</v>
      </c>
      <c r="E39" s="6"/>
      <c r="F39" s="7" t="s">
        <v>66</v>
      </c>
      <c r="G39" s="7"/>
      <c r="H39" s="6" t="s">
        <v>67</v>
      </c>
      <c r="I39" s="5"/>
      <c r="J39" s="7" t="s">
        <v>68</v>
      </c>
      <c r="K39" s="36"/>
    </row>
    <row r="40" ht="20.1" customHeight="1" spans="2:11">
      <c r="B40" s="8"/>
      <c r="C40" s="9"/>
      <c r="D40" s="10" t="s">
        <v>69</v>
      </c>
      <c r="E40" s="10"/>
      <c r="F40" s="11" t="s">
        <v>70</v>
      </c>
      <c r="G40" s="11"/>
      <c r="H40" s="10" t="s">
        <v>71</v>
      </c>
      <c r="I40" s="9"/>
      <c r="J40" s="11" t="s">
        <v>72</v>
      </c>
      <c r="K40" s="37"/>
    </row>
    <row r="41" ht="20.1" customHeight="1" spans="2:11">
      <c r="B41" s="8"/>
      <c r="C41" s="9"/>
      <c r="D41" s="10" t="s">
        <v>73</v>
      </c>
      <c r="E41" s="10"/>
      <c r="F41" s="11" t="s">
        <v>74</v>
      </c>
      <c r="G41" s="11"/>
      <c r="H41" s="10" t="s">
        <v>75</v>
      </c>
      <c r="I41" s="38"/>
      <c r="J41" s="11">
        <v>9.18</v>
      </c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76</v>
      </c>
      <c r="I42" s="39"/>
      <c r="J42" s="15" t="s">
        <v>77</v>
      </c>
      <c r="K42" s="40"/>
    </row>
    <row r="43" ht="20.1" customHeight="1"/>
    <row r="44" ht="20.1" customHeight="1" spans="2:11">
      <c r="B44" s="27"/>
      <c r="C44" s="27"/>
      <c r="D44" s="33" t="s">
        <v>101</v>
      </c>
      <c r="E44" s="27" t="s">
        <v>102</v>
      </c>
      <c r="F44" s="27"/>
      <c r="G44" s="25" t="s">
        <v>103</v>
      </c>
      <c r="H44" s="25" t="s">
        <v>104</v>
      </c>
      <c r="I44" s="25" t="s">
        <v>54</v>
      </c>
      <c r="J44" s="25"/>
      <c r="K44" s="48" t="s">
        <v>83</v>
      </c>
    </row>
    <row r="45" ht="20.1" customHeight="1" spans="2:11">
      <c r="B45" s="27">
        <v>1</v>
      </c>
      <c r="C45" s="27"/>
      <c r="D45" s="34" t="s">
        <v>70</v>
      </c>
      <c r="E45" s="27" t="s">
        <v>105</v>
      </c>
      <c r="F45" s="27"/>
      <c r="G45" s="25">
        <v>100</v>
      </c>
      <c r="H45" s="25">
        <v>5</v>
      </c>
      <c r="I45" s="41">
        <f>G45*H45</f>
        <v>500</v>
      </c>
      <c r="J45" s="28"/>
      <c r="K45" s="49"/>
    </row>
    <row r="46" ht="20.1" customHeight="1" spans="2:11">
      <c r="B46" s="27">
        <v>2</v>
      </c>
      <c r="C46" s="27"/>
      <c r="D46" s="34" t="s">
        <v>70</v>
      </c>
      <c r="E46" s="27">
        <v>9.2</v>
      </c>
      <c r="F46" s="27"/>
      <c r="G46" s="25">
        <v>200</v>
      </c>
      <c r="H46" s="25">
        <v>1</v>
      </c>
      <c r="I46" s="41">
        <f t="shared" ref="I46:I47" si="0">G46*H46</f>
        <v>200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54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700</v>
      </c>
      <c r="J48" s="44"/>
      <c r="K48" s="45"/>
    </row>
    <row r="49" ht="20.1" customHeight="1" spans="2:11">
      <c r="B49" s="16" t="s">
        <v>98</v>
      </c>
      <c r="C49" s="16"/>
      <c r="D49" s="16"/>
      <c r="E49" s="16"/>
      <c r="F49" s="16" t="s">
        <v>61</v>
      </c>
      <c r="G49" s="16" t="s">
        <v>99</v>
      </c>
      <c r="H49" s="16"/>
      <c r="I49" s="16"/>
      <c r="J49" s="16" t="s">
        <v>63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2018-09-26T07:18:24Z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