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E:\CCT工作文档2020年\科瑞德\2022年澳门年会\报价\"/>
    </mc:Choice>
  </mc:AlternateContent>
  <xr:revisionPtr revIDLastSave="0" documentId="13_ncr:1_{F74E7EDE-D25F-40D7-8B7B-59C135594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总表" sheetId="6" r:id="rId1"/>
    <sheet name="接送机&amp;签到" sheetId="9" r:id="rId2"/>
    <sheet name="主会场" sheetId="2" r:id="rId3"/>
    <sheet name="分会场" sheetId="10" r:id="rId4"/>
    <sheet name="分会场（预估，下周三确认）" sheetId="3" state="hidden" r:id="rId5"/>
    <sheet name="高层晚宴" sheetId="4" r:id="rId6"/>
    <sheet name="团建活动（预估，下周三确认）" sheetId="5" state="hidden" r:id="rId7"/>
    <sheet name="项目运营" sheetId="8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13" i="8"/>
  <c r="I14" i="8"/>
  <c r="I16" i="8"/>
  <c r="I17" i="8"/>
  <c r="I19" i="8"/>
  <c r="I20" i="8"/>
  <c r="I21" i="8"/>
  <c r="I7" i="5"/>
  <c r="I8" i="5"/>
  <c r="I9" i="5"/>
  <c r="I10" i="5"/>
  <c r="I11" i="5"/>
  <c r="I12" i="5"/>
  <c r="I13" i="5"/>
  <c r="I14" i="5"/>
  <c r="I15" i="5"/>
  <c r="I16" i="5"/>
  <c r="I7" i="4"/>
  <c r="I8" i="4"/>
  <c r="I9" i="4"/>
  <c r="I10" i="4"/>
  <c r="I11" i="4"/>
  <c r="I12" i="4"/>
  <c r="I13" i="4"/>
  <c r="I14" i="4"/>
  <c r="I15" i="4"/>
  <c r="I16" i="4"/>
  <c r="I18" i="4"/>
  <c r="I19" i="4"/>
  <c r="I20" i="4"/>
  <c r="I21" i="4"/>
  <c r="I23" i="4"/>
  <c r="I24" i="4"/>
  <c r="I25" i="4"/>
  <c r="I26" i="4"/>
  <c r="I27" i="4"/>
  <c r="I28" i="4"/>
  <c r="I30" i="4"/>
  <c r="I31" i="4"/>
  <c r="I32" i="4"/>
  <c r="I7" i="3"/>
  <c r="I8" i="3"/>
  <c r="I13" i="3"/>
  <c r="I14" i="3"/>
  <c r="I16" i="3"/>
  <c r="I21" i="3"/>
  <c r="I22" i="3"/>
  <c r="I24" i="3"/>
  <c r="I27" i="3"/>
  <c r="I30" i="3"/>
  <c r="I35" i="3"/>
  <c r="I36" i="3"/>
  <c r="I37" i="3"/>
  <c r="I38" i="3"/>
  <c r="I39" i="3"/>
  <c r="I40" i="3"/>
  <c r="I41" i="3"/>
  <c r="I42" i="3"/>
  <c r="I43" i="3"/>
  <c r="I34" i="3"/>
  <c r="I33" i="3"/>
  <c r="I32" i="3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E7" i="2"/>
  <c r="I7" i="2"/>
  <c r="I8" i="2"/>
  <c r="I9" i="2"/>
  <c r="I10" i="2"/>
  <c r="I12" i="2"/>
  <c r="I13" i="2"/>
  <c r="I14" i="2"/>
  <c r="I15" i="2"/>
  <c r="I16" i="2"/>
  <c r="I17" i="2"/>
  <c r="I18" i="2"/>
  <c r="I19" i="2"/>
  <c r="I20" i="2"/>
  <c r="I21" i="2"/>
  <c r="I22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8" i="2"/>
  <c r="I59" i="2"/>
  <c r="I60" i="2"/>
  <c r="I61" i="2"/>
  <c r="I62" i="2"/>
  <c r="I63" i="2"/>
  <c r="I64" i="2"/>
  <c r="I65" i="2"/>
  <c r="I66" i="2"/>
  <c r="I67" i="2"/>
  <c r="I68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C6" i="6"/>
  <c r="C7" i="6"/>
  <c r="C8" i="6"/>
  <c r="C9" i="6"/>
  <c r="C10" i="6"/>
  <c r="C11" i="6"/>
  <c r="C12" i="6"/>
  <c r="C13" i="6"/>
  <c r="C14" i="6"/>
  <c r="C15" i="6"/>
  <c r="C16" i="6"/>
</calcChain>
</file>

<file path=xl/sharedStrings.xml><?xml version="1.0" encoding="utf-8"?>
<sst xmlns="http://schemas.openxmlformats.org/spreadsheetml/2006/main" count="881" uniqueCount="325">
  <si>
    <t>2022科瑞德营销中心年会报价</t>
  </si>
  <si>
    <t>项目时间</t>
  </si>
  <si>
    <t>2022年1月16-21日</t>
  </si>
  <si>
    <t>项目地点</t>
  </si>
  <si>
    <t>中国·澳门</t>
  </si>
  <si>
    <t>报价单位</t>
  </si>
  <si>
    <t>康辉集团北京国际会议展览有限公司</t>
  </si>
  <si>
    <t>序号</t>
  </si>
  <si>
    <t>类别</t>
  </si>
  <si>
    <t>总价</t>
  </si>
  <si>
    <t>接送机</t>
  </si>
  <si>
    <t>主会场</t>
  </si>
  <si>
    <t>分会场</t>
  </si>
  <si>
    <t>高层晚宴</t>
  </si>
  <si>
    <t>团建活动</t>
  </si>
  <si>
    <t>项目运营</t>
  </si>
  <si>
    <t>以上合计</t>
  </si>
  <si>
    <t>服务费10%</t>
  </si>
  <si>
    <t>总金额(不含税6%)</t>
  </si>
  <si>
    <t>税费6%</t>
  </si>
  <si>
    <t>总金额(含税6%)</t>
  </si>
  <si>
    <t>2022科瑞德营销中心年会报价-团建活动</t>
  </si>
  <si>
    <t>澳门巴黎人度假村酒店</t>
  </si>
  <si>
    <t>明细</t>
  </si>
  <si>
    <t>规格</t>
  </si>
  <si>
    <t>数量</t>
  </si>
  <si>
    <t>单位</t>
  </si>
  <si>
    <t>次数</t>
  </si>
  <si>
    <t>单价</t>
  </si>
  <si>
    <t>备注</t>
  </si>
  <si>
    <t>交通</t>
  </si>
  <si>
    <t>珠海机场-横琴或横琴-珠海机场</t>
  </si>
  <si>
    <t>44座金龙/宇通大巴
珠海本地车牌单程（点对点）接送
夜间附加费：500/小时（22：00-08：00）
4小时以上租车每小时550/小时</t>
  </si>
  <si>
    <t>辆/次</t>
  </si>
  <si>
    <t>16日接/21日送</t>
  </si>
  <si>
    <t>珠海火车站-横琴或横琴-珠海火车站</t>
  </si>
  <si>
    <t>14座考斯特
珠海本地车牌单程（点对点）接送
夜间附加费：500/小时（22：00-08：00）
4小时以上租车每小时550/小时</t>
  </si>
  <si>
    <t>横琴口岸-酒店或酒店-横琴口岸</t>
  </si>
  <si>
    <t>44座金龙/宇通大巴
澳门本地车牌单程（点对点）接送
夜间附加费：500/小时（22：00-08：00）
4小时以上租车每小时550/小时</t>
  </si>
  <si>
    <t>珠海火车站-酒店或酒店-珠海火车站</t>
  </si>
  <si>
    <t>双牌阿尔法
珠海、澳门2地车牌单程（点对点）接送
夜间附加费：700/小时（22：00-08：00）</t>
  </si>
  <si>
    <t>16日接/19和21日送</t>
  </si>
  <si>
    <t>工作人员</t>
  </si>
  <si>
    <t>专业导游服务</t>
  </si>
  <si>
    <t>珠海</t>
  </si>
  <si>
    <t>人</t>
  </si>
  <si>
    <t>澳门</t>
  </si>
  <si>
    <t>物料制作</t>
  </si>
  <si>
    <t xml:space="preserve">接机牌 KT板 </t>
  </si>
  <si>
    <t>40cm*60cm 带杆</t>
  </si>
  <si>
    <t>个</t>
  </si>
  <si>
    <t>胸卡</t>
  </si>
  <si>
    <t>铜版纸打孔+热转印胸卡绳</t>
  </si>
  <si>
    <t>张</t>
  </si>
  <si>
    <t>手提袋</t>
  </si>
  <si>
    <t>会场导示牌</t>
  </si>
  <si>
    <t>项</t>
  </si>
  <si>
    <t>巴黎人酒店L5层签到背景</t>
  </si>
  <si>
    <t>签到背板 桁架宝丽布</t>
  </si>
  <si>
    <t>签到易拉宝</t>
  </si>
  <si>
    <t>签到区台卡</t>
  </si>
  <si>
    <t>A4双面亚克力牌</t>
  </si>
  <si>
    <t>巴黎人酒店L1层签到大堂台卡</t>
  </si>
  <si>
    <t>2022科瑞德营销中心年会报价-主会场</t>
  </si>
  <si>
    <t>搭建制作</t>
  </si>
  <si>
    <t>搭建</t>
  </si>
  <si>
    <t>舞台</t>
  </si>
  <si>
    <t>44*9 木质异形+黑色地毯+边缘黑色围布</t>
  </si>
  <si>
    <t>平方</t>
  </si>
  <si>
    <t>舞台踏步</t>
  </si>
  <si>
    <t>木质异形上哑漆</t>
  </si>
  <si>
    <t>米</t>
  </si>
  <si>
    <t>斜坡发光字</t>
  </si>
  <si>
    <t>6米x1米</t>
  </si>
  <si>
    <t>小计</t>
  </si>
  <si>
    <t>LED设备</t>
  </si>
  <si>
    <t>主屏</t>
  </si>
  <si>
    <t>P3 30米 x 5米 像素 7680*1280</t>
  </si>
  <si>
    <t>平方米</t>
  </si>
  <si>
    <t>左右副屏</t>
  </si>
  <si>
    <t>P3 15米 x 5米 x 2组 像素 3584*1280 兩組</t>
  </si>
  <si>
    <t>提词器</t>
  </si>
  <si>
    <t>P3 6米*1米</t>
  </si>
  <si>
    <t>底台</t>
  </si>
  <si>
    <t>60公分高1.8米 x 58米 LED底台</t>
  </si>
  <si>
    <t>pcs</t>
  </si>
  <si>
    <t>控台連處理器及發送卡</t>
  </si>
  <si>
    <t>BARCO E2 Set</t>
  </si>
  <si>
    <t>11500/C3+D12+S3</t>
  </si>
  <si>
    <t>周邊</t>
  </si>
  <si>
    <t>Preview Monitor, Cable</t>
  </si>
  <si>
    <t>PlayBack 電腦</t>
  </si>
  <si>
    <t>MacBook Pro</t>
  </si>
  <si>
    <t>電箱</t>
  </si>
  <si>
    <t>3相63amp 電源箱</t>
  </si>
  <si>
    <t>3相125amp 電源箱</t>
  </si>
  <si>
    <t>LED操控員</t>
  </si>
  <si>
    <t>操控 Barco</t>
  </si>
  <si>
    <t>音响设备</t>
  </si>
  <si>
    <t>主線陣</t>
  </si>
  <si>
    <t>L'Acoustics 亞酷斯 Kara</t>
  </si>
  <si>
    <t>DB</t>
  </si>
  <si>
    <t>吊掛重低音</t>
  </si>
  <si>
    <t>座地重低音</t>
  </si>
  <si>
    <t>L'Acoustics 亞酷斯 SB28</t>
  </si>
  <si>
    <t>前置補聲</t>
  </si>
  <si>
    <t>L'Acoustics 亞酷斯 ARCs II</t>
  </si>
  <si>
    <t>供放連處理器</t>
  </si>
  <si>
    <t>L'Acoustics 亞酷斯 LA12</t>
  </si>
  <si>
    <t>舞台返聽</t>
  </si>
  <si>
    <t>L'Acoustics 亞酷斯 112P</t>
  </si>
  <si>
    <t>無線話筒 - 手持/頭戴</t>
  </si>
  <si>
    <t>SHURE QLXD4</t>
  </si>
  <si>
    <t>數碼調音台</t>
  </si>
  <si>
    <t>Playback 電腦</t>
  </si>
  <si>
    <t>MacBook PRO</t>
  </si>
  <si>
    <t>Cable，吊架，配件</t>
  </si>
  <si>
    <t>3相 32amp 電源箱</t>
  </si>
  <si>
    <t>調音師</t>
  </si>
  <si>
    <t>控 DIGICO SD9</t>
  </si>
  <si>
    <t>F. M.</t>
  </si>
  <si>
    <t>Stage Hand &amp; Audio Assistant</t>
  </si>
  <si>
    <t>灯光设备</t>
  </si>
  <si>
    <t xml:space="preserve">Spot </t>
  </si>
  <si>
    <t>Goble &amp;Logo (連 Goble 片)</t>
  </si>
  <si>
    <t>Beam</t>
  </si>
  <si>
    <t>wash</t>
  </si>
  <si>
    <t>Moving Wash</t>
  </si>
  <si>
    <t>LED Bar</t>
  </si>
  <si>
    <t>頻閃</t>
  </si>
  <si>
    <t>Strobe</t>
  </si>
  <si>
    <t>觀眾燈</t>
  </si>
  <si>
    <t>4頭觀眾燈</t>
  </si>
  <si>
    <t>Face Light</t>
  </si>
  <si>
    <t>Source 4 Fresnel</t>
  </si>
  <si>
    <t>追光燈</t>
  </si>
  <si>
    <t>2.5k Following Spot</t>
  </si>
  <si>
    <t>桁架</t>
  </si>
  <si>
    <t>300 Truss</t>
  </si>
  <si>
    <t>電葫蘆</t>
  </si>
  <si>
    <t>1 噸電蘆葫</t>
  </si>
  <si>
    <t>燈控台</t>
  </si>
  <si>
    <t>GRAND MA2</t>
  </si>
  <si>
    <t>追光燈台</t>
  </si>
  <si>
    <t>5米高 H架 圍黑布</t>
  </si>
  <si>
    <t>30W全彩镭射灯</t>
  </si>
  <si>
    <t>启动仪式</t>
  </si>
  <si>
    <t>3相 63amp 電源箱</t>
  </si>
  <si>
    <t>程式員</t>
  </si>
  <si>
    <t>編程及現場操控</t>
  </si>
  <si>
    <t>燈控師</t>
  </si>
  <si>
    <t>操控 Grand MA2</t>
  </si>
  <si>
    <t>导播设备</t>
  </si>
  <si>
    <t>固定机位拍摄</t>
  </si>
  <si>
    <t>SONY Ex280或同类机型</t>
  </si>
  <si>
    <t>花絮机位拍摄</t>
  </si>
  <si>
    <t>佳能5D系列或SONY α系列</t>
  </si>
  <si>
    <t>现场剪辑师</t>
  </si>
  <si>
    <t>云摄影</t>
  </si>
  <si>
    <t>大会&amp;晚宴照片直播3名、分会场照片直播3名（轮流去分会场拍摄）</t>
  </si>
  <si>
    <t>摇臂</t>
  </si>
  <si>
    <t>10米摇臂+SONY EX280</t>
  </si>
  <si>
    <t>基础收音设备</t>
  </si>
  <si>
    <t>标准小蜜蜂，可接入音控台或单独使用</t>
  </si>
  <si>
    <t>镜头组</t>
  </si>
  <si>
    <t>超广角或长焦</t>
  </si>
  <si>
    <t>8路导播台</t>
  </si>
  <si>
    <t>摄影师</t>
  </si>
  <si>
    <t>如超时，500元/小时</t>
  </si>
  <si>
    <t>名</t>
  </si>
  <si>
    <t>摄像师</t>
  </si>
  <si>
    <t>其他</t>
  </si>
  <si>
    <t>话筒套</t>
  </si>
  <si>
    <t>手卡</t>
  </si>
  <si>
    <t>席卡</t>
  </si>
  <si>
    <t>亚克力+哑粉纸+压痕</t>
  </si>
  <si>
    <t>大型KT板支票</t>
  </si>
  <si>
    <t>大会外场签到板</t>
  </si>
  <si>
    <t>礼仪</t>
  </si>
  <si>
    <t>互动女孩（荷官）</t>
  </si>
  <si>
    <t>主持人</t>
  </si>
  <si>
    <t>Elvis Pascal CHAO，4小时</t>
  </si>
  <si>
    <t>赌场风云爵士舞</t>
  </si>
  <si>
    <t>8人</t>
  </si>
  <si>
    <t>史密斯夫妇舞蹈</t>
  </si>
  <si>
    <t>2人</t>
  </si>
  <si>
    <t>电光小狮</t>
  </si>
  <si>
    <t>6人</t>
  </si>
  <si>
    <t>此项目待定，31号确认最终的节目</t>
  </si>
  <si>
    <t>葡风舞</t>
  </si>
  <si>
    <t>沙画</t>
  </si>
  <si>
    <t>12分钟</t>
  </si>
  <si>
    <t>化妆师</t>
  </si>
  <si>
    <t>晚宴桌卡</t>
  </si>
  <si>
    <t>亚克力+铜版纸，A4三 面旋转</t>
  </si>
  <si>
    <t>晚宴互动-移动赌桌</t>
  </si>
  <si>
    <t>套</t>
  </si>
  <si>
    <t>互动女孩服装（荷官）</t>
  </si>
  <si>
    <t>123木头人互动游戏</t>
  </si>
  <si>
    <t>互动女孩+服装+配音</t>
  </si>
  <si>
    <t>此项待定，31号确认具体形式</t>
  </si>
  <si>
    <t>开场视频制作</t>
  </si>
  <si>
    <t>启动视频</t>
  </si>
  <si>
    <t>吊点费用</t>
  </si>
  <si>
    <t>支付给酒店</t>
  </si>
  <si>
    <t>待酒店报价</t>
  </si>
  <si>
    <t>吊点升降车</t>
  </si>
  <si>
    <t>小时</t>
  </si>
  <si>
    <t>测量师安全证明书</t>
  </si>
  <si>
    <t>在AV设备使用之前必须出示给酒店</t>
  </si>
  <si>
    <t>预估</t>
  </si>
  <si>
    <t>电力安全短路证书</t>
  </si>
  <si>
    <t xml:space="preserve"> 持B牌電工 WR1</t>
  </si>
  <si>
    <t>搭建人工</t>
  </si>
  <si>
    <t>14-15日搭建</t>
  </si>
  <si>
    <t>工</t>
  </si>
  <si>
    <t>14日晚通宵搭建</t>
  </si>
  <si>
    <t>物料运输</t>
  </si>
  <si>
    <t>趟</t>
  </si>
  <si>
    <t xml:space="preserve">Naples </t>
  </si>
  <si>
    <t>P 3 LED 7米 x  4米 1792 * 1024</t>
  </si>
  <si>
    <t xml:space="preserve">LED 底台 1.22 x 1.22 x 0.6 米 </t>
  </si>
  <si>
    <r>
      <rPr>
        <sz val="10"/>
        <color rgb="FF000000"/>
        <rFont val="等线"/>
        <family val="3"/>
        <charset val="134"/>
      </rPr>
      <t>處理器</t>
    </r>
    <r>
      <rPr>
        <sz val="10"/>
        <color rgb="FF000000"/>
        <rFont val="Microsoft JhengHei"/>
        <family val="2"/>
        <charset val="136"/>
      </rPr>
      <t xml:space="preserve"> Magnimage 620</t>
    </r>
  </si>
  <si>
    <t xml:space="preserve">MacBook Pro </t>
  </si>
  <si>
    <t>3相32amp 電箱</t>
  </si>
  <si>
    <t>Sicily Lower Half</t>
  </si>
  <si>
    <t>Sicily Upper Half</t>
  </si>
  <si>
    <t xml:space="preserve">Florence </t>
  </si>
  <si>
    <t>会议室易拉宝</t>
  </si>
  <si>
    <t>2022科瑞德营销中心年会报价-分会场</t>
  </si>
  <si>
    <t>P3 4米 x 2.5米 像素 1024*640</t>
  </si>
  <si>
    <t>3间200平会议室，使用两天</t>
  </si>
  <si>
    <t>60公分高 4.88米 x 1.22米LED底台</t>
  </si>
  <si>
    <t>處理器</t>
  </si>
  <si>
    <t>簡單訊號轉換器</t>
  </si>
  <si>
    <t>Cable, Accessories</t>
  </si>
  <si>
    <t>3相32amp 電源箱</t>
  </si>
  <si>
    <t>會議LED屏操控</t>
  </si>
  <si>
    <t>主音箱</t>
  </si>
  <si>
    <t>NEXO PS15</t>
  </si>
  <si>
    <t>SHURE</t>
  </si>
  <si>
    <t>12路調音台</t>
  </si>
  <si>
    <t>Yamaha or else</t>
  </si>
  <si>
    <t>供放</t>
  </si>
  <si>
    <t>Lab Quppen FB1000Q</t>
  </si>
  <si>
    <t>會議音響操控</t>
  </si>
  <si>
    <t>臉光燈</t>
  </si>
  <si>
    <t>LED 臉光燈</t>
  </si>
  <si>
    <t>燈控</t>
  </si>
  <si>
    <t>可調光間小燈控台</t>
  </si>
  <si>
    <t>支架</t>
  </si>
  <si>
    <t>3.5米高 300 桁架立柱</t>
  </si>
  <si>
    <t>2间260平会议室，使用一天</t>
  </si>
  <si>
    <t>分会场投影幕布</t>
  </si>
  <si>
    <t>分会场投影机</t>
  </si>
  <si>
    <t>台</t>
  </si>
  <si>
    <t>电视机</t>
  </si>
  <si>
    <t>50寸或100寸</t>
  </si>
  <si>
    <t>丽屏展架</t>
  </si>
  <si>
    <t>2022科瑞德营销中心年会报价-高层晚宴</t>
  </si>
  <si>
    <t>桁架背景</t>
  </si>
  <si>
    <t>8*3米黑底桁架喷绘</t>
  </si>
  <si>
    <t>含人工，运输</t>
  </si>
  <si>
    <t>吧桌租赁</t>
  </si>
  <si>
    <t>白色桌布</t>
  </si>
  <si>
    <t>氛围道具</t>
  </si>
  <si>
    <t>定制发光小夜灯，内场33个，外场3个</t>
  </si>
  <si>
    <t>露台氛围道具</t>
  </si>
  <si>
    <t>LED方凳</t>
  </si>
  <si>
    <t>鸡尾酒桌吧台</t>
  </si>
  <si>
    <t>舞台&amp;地毯</t>
  </si>
  <si>
    <t>8*3米 舞台铺浅灰色地毯，红色围挡</t>
  </si>
  <si>
    <t>灯光</t>
  </si>
  <si>
    <r>
      <rPr>
        <sz val="10"/>
        <color rgb="FF000000"/>
        <rFont val="微软雅黑"/>
        <family val="2"/>
        <charset val="134"/>
      </rPr>
      <t xml:space="preserve">配套，包含设备、人工、拆装
</t>
    </r>
    <r>
      <rPr>
        <sz val="6"/>
        <color rgb="FF000000"/>
        <rFont val="微软雅黑"/>
        <family val="2"/>
        <charset val="134"/>
      </rPr>
      <t>1 ACME 16R BSW BEAM/Spot Moving Lighting ( 舞台圖案遥頭電腦燈 ). 4
2 ACME CM-600Z LED Wash Moving Lighting ( 600W LED遥頭染色電腦燈) 4
3 LED Par Lighting ( LED染色筒燈) 8 
4 OVATION 150W 3200K Stage LED Focus Lighting ( 舞台專業LED面光燈及遮光片 ) 8 
5 ANTARI H-500 Haze Machine ( 燈效煙霧機 ) 1 
6 Avolites Pearl 2008 Lighting Control Desk(電腦燈光控制器) 1 
7 Professional 8Ch DMX Splitter ( 燈光DMX512數位信號放大器 ) 2
8 Lighting Technicians &amp; Assistant 燈光控制人員及助理 1Job
9 Lighting Setup &amp; Dismantle 燈光安裝及拆卸工程人員 . 1 Person</t>
    </r>
  </si>
  <si>
    <t>音响</t>
  </si>
  <si>
    <r>
      <rPr>
        <sz val="10"/>
        <color rgb="FF000000"/>
        <rFont val="微软雅黑"/>
        <family val="2"/>
        <charset val="134"/>
      </rPr>
      <t xml:space="preserve">配套，包含设备、人工、拆装
</t>
    </r>
    <r>
      <rPr>
        <sz val="6"/>
        <color rgb="FF000000"/>
        <rFont val="微软雅黑"/>
        <family val="2"/>
        <charset val="134"/>
      </rPr>
      <t>1 Nexo Ps15 Loud Speaker System With Stand ( 主音喇叭系統及支架 ) 6
2 LAB 10000Q 4Ch Pro Power Amplifier ( 4通道專業演出擴音器 ) 2 
3 X6 12" Monitor Speaker ( 舞臺監聽喇叭 ) 2 4 A&amp;H QU24 Digital 2
4CH AUDIO MIXER ( 數碼混音控制臺 ) 1 
5 SENNHEISER G3 Wireless HandHeld Mic ( 手持式數碼U頻無線咪 ) 4
6 SHURE MX418D Podium Cable Mic . ( 演講臺有線專用收音咪 ) 1 
7 CD-01U PRO CD × 1 Player ( 演出專用CD及DVD,USB播放器 ) 1 
8 Mac Box Pc Player ( 演出專用電腦系統播放器 ) 1 
9 K &amp; M Wireless &amp; Cable Microphone Stand ( 無線咪及有線咪企咪架 ) 4
10 Audio All Cables &amp; Accessories ( 全部的音響信號線材及配件 ) 1Lot
11 Audio Technicians &amp; Assistant 音響控制人員及助理 1Job
12 Audio Setup &amp; Dismantle 音響安裝及拆卸工程人員</t>
    </r>
  </si>
  <si>
    <t>露台包场</t>
  </si>
  <si>
    <t>露台吸烟区独立包场</t>
  </si>
  <si>
    <t>晚宴用餐</t>
  </si>
  <si>
    <t>用餐</t>
  </si>
  <si>
    <t>自助餐</t>
  </si>
  <si>
    <t>套餐B</t>
  </si>
  <si>
    <t>软饮</t>
  </si>
  <si>
    <t>3小时无限畅饮
包含：没有酒精饮品、葡萄酒、啤酒</t>
  </si>
  <si>
    <t>Portuguese Sangria 葡國红酒或白酒宾治</t>
  </si>
  <si>
    <t>白酒+水果调制，每组50杯左右，拆成100杯</t>
  </si>
  <si>
    <t>组</t>
  </si>
  <si>
    <t>晚宴表演</t>
  </si>
  <si>
    <t>四重奏</t>
  </si>
  <si>
    <t>4人，30分钟</t>
  </si>
  <si>
    <t>场</t>
  </si>
  <si>
    <t>外籍阿卡贝拉</t>
  </si>
  <si>
    <t>3人，30分钟</t>
  </si>
  <si>
    <t>芭蕾舞</t>
  </si>
  <si>
    <t>1人，30分钟</t>
  </si>
  <si>
    <t>调酒师</t>
  </si>
  <si>
    <t>1人，2小时</t>
  </si>
  <si>
    <t>不含道具</t>
  </si>
  <si>
    <t>外籍节目统筹</t>
  </si>
  <si>
    <t>往返接驳</t>
  </si>
  <si>
    <t>45座金龙，18：30-22：30</t>
  </si>
  <si>
    <t>辆</t>
  </si>
  <si>
    <t>接送服務(22:00-08:00 +$300/夜間附加費</t>
  </si>
  <si>
    <t>全程交通</t>
  </si>
  <si>
    <t>45座金龙，往返</t>
  </si>
  <si>
    <t>保险</t>
  </si>
  <si>
    <t>活动跟拍</t>
  </si>
  <si>
    <t>户外航拍</t>
  </si>
  <si>
    <t>视频花絮</t>
  </si>
  <si>
    <t>2022科瑞德营销中心年会报价-项目运营</t>
  </si>
  <si>
    <t>项目总控</t>
  </si>
  <si>
    <t>项目经理</t>
  </si>
  <si>
    <t>项目执行</t>
  </si>
  <si>
    <t>工作人员往返交通</t>
  </si>
  <si>
    <t>上海/成都-澳门往返</t>
  </si>
  <si>
    <t>工作人员当地交通</t>
  </si>
  <si>
    <t>澳门当地交通</t>
  </si>
  <si>
    <t>工作人员住宿</t>
  </si>
  <si>
    <t>间</t>
  </si>
  <si>
    <t>工作人员用餐</t>
  </si>
  <si>
    <t>项目设计</t>
  </si>
  <si>
    <t>平面/三维设计</t>
  </si>
  <si>
    <t>H5</t>
  </si>
  <si>
    <t xml:space="preserve">报名、积分、团建等环节使用 </t>
  </si>
  <si>
    <r>
      <t>DIGICO SD9</t>
    </r>
    <r>
      <rPr>
        <sz val="12"/>
        <rFont val="Microsoft JhengHei"/>
        <family val="2"/>
        <charset val="136"/>
      </rPr>
      <t xml:space="preserve"> 連接口箱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</si>
</sst>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\¥* #,##0.00_);_(\¥* \(#,##0.00\);_(\¥* &quot;-&quot;??_);_(@_)"/>
    <numFmt numFmtId="179" formatCode="[$$-2C0A]\ #,##0.00"/>
    <numFmt numFmtId="180" formatCode="0.00_);[Red]\(0.00\)"/>
    <numFmt numFmtId="181" formatCode="_ \¥* #,##0.00_ ;_ \¥* \-#,##0.00_ ;_ \¥* &quot;-&quot;??_ ;_ @_ "/>
    <numFmt numFmtId="182" formatCode="0_);[Red]\(0\)"/>
    <numFmt numFmtId="183" formatCode="\¥#,##0.00_);[Red]\(\¥#,##0.00\)"/>
  </numFmts>
  <fonts count="17">
    <font>
      <sz val="18"/>
      <color theme="1"/>
      <name val="MicrosoftYaHei"/>
      <charset val="134"/>
    </font>
    <font>
      <b/>
      <sz val="18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Microsoft JhengHei"/>
      <family val="2"/>
      <charset val="136"/>
    </font>
    <font>
      <sz val="10"/>
      <color rgb="FF000000"/>
      <name val="等线"/>
      <family val="3"/>
      <charset val="134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6"/>
      <color rgb="FF000000"/>
      <name val="微软雅黑"/>
      <family val="2"/>
      <charset val="134"/>
    </font>
    <font>
      <sz val="12"/>
      <name val="Microsoft JhengHei"/>
      <family val="2"/>
      <charset val="136"/>
    </font>
    <font>
      <b/>
      <sz val="10"/>
      <name val="微软雅黑"/>
      <family val="2"/>
      <charset val="134"/>
    </font>
    <font>
      <sz val="9"/>
      <name val="MicrosoftYaHei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0" fontId="4" fillId="0" borderId="0" xfId="0" applyFont="1" applyFill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8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82" fontId="8" fillId="0" borderId="1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83" fontId="0" fillId="0" borderId="0" xfId="0" applyNumberFormat="1">
      <alignment vertical="center"/>
    </xf>
    <xf numFmtId="183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83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120" zoomScaleNormal="120" workbookViewId="0">
      <selection activeCell="F14" sqref="F14"/>
    </sheetView>
  </sheetViews>
  <sheetFormatPr defaultColWidth="11" defaultRowHeight="22.2"/>
  <cols>
    <col min="1" max="1" width="2.6640625" customWidth="1"/>
    <col min="2" max="2" width="12" customWidth="1"/>
    <col min="3" max="3" width="20.796875" style="55" customWidth="1"/>
  </cols>
  <sheetData>
    <row r="1" spans="1:7" ht="25.8">
      <c r="A1" s="63" t="s">
        <v>0</v>
      </c>
      <c r="B1" s="63"/>
      <c r="C1" s="63"/>
    </row>
    <row r="2" spans="1:7" ht="15" customHeight="1">
      <c r="A2" s="64" t="s">
        <v>1</v>
      </c>
      <c r="B2" s="64"/>
      <c r="C2" s="56" t="s">
        <v>2</v>
      </c>
      <c r="D2" s="57"/>
      <c r="E2" s="57"/>
      <c r="F2" s="57"/>
      <c r="G2" s="57"/>
    </row>
    <row r="3" spans="1:7" ht="15" customHeight="1">
      <c r="A3" s="64" t="s">
        <v>3</v>
      </c>
      <c r="B3" s="64"/>
      <c r="C3" s="56" t="s">
        <v>4</v>
      </c>
      <c r="D3" s="57"/>
      <c r="E3" s="57"/>
      <c r="F3" s="57"/>
      <c r="G3" s="57"/>
    </row>
    <row r="4" spans="1:7" ht="15" customHeight="1">
      <c r="A4" s="65" t="s">
        <v>5</v>
      </c>
      <c r="B4" s="65"/>
      <c r="C4" s="56" t="s">
        <v>6</v>
      </c>
      <c r="D4" s="57"/>
      <c r="E4" s="57"/>
      <c r="F4" s="57"/>
      <c r="G4" s="57"/>
    </row>
    <row r="5" spans="1:7" ht="15" customHeight="1">
      <c r="A5" s="2" t="s">
        <v>7</v>
      </c>
      <c r="B5" s="3" t="s">
        <v>8</v>
      </c>
      <c r="C5" s="58" t="s">
        <v>9</v>
      </c>
    </row>
    <row r="6" spans="1:7" ht="15" customHeight="1">
      <c r="A6" s="10">
        <v>1</v>
      </c>
      <c r="B6" s="59" t="s">
        <v>10</v>
      </c>
      <c r="C6" s="60">
        <f>'接送机&amp;签到'!I21</f>
        <v>149990</v>
      </c>
    </row>
    <row r="7" spans="1:7" ht="15" customHeight="1">
      <c r="A7" s="10">
        <v>2</v>
      </c>
      <c r="B7" s="59" t="s">
        <v>11</v>
      </c>
      <c r="C7" s="60">
        <f>主会场!I98</f>
        <v>1310240</v>
      </c>
    </row>
    <row r="8" spans="1:7" ht="15" customHeight="1">
      <c r="A8" s="10">
        <v>3</v>
      </c>
      <c r="B8" s="59" t="s">
        <v>12</v>
      </c>
      <c r="C8" s="60">
        <f>分会场!I28</f>
        <v>201880</v>
      </c>
    </row>
    <row r="9" spans="1:7" ht="15" customHeight="1">
      <c r="A9" s="10">
        <v>4</v>
      </c>
      <c r="B9" s="59" t="s">
        <v>13</v>
      </c>
      <c r="C9" s="60">
        <f>高层晚宴!I32</f>
        <v>235100</v>
      </c>
    </row>
    <row r="10" spans="1:7" ht="15" customHeight="1">
      <c r="A10" s="10">
        <v>5</v>
      </c>
      <c r="B10" s="59" t="s">
        <v>14</v>
      </c>
      <c r="C10" s="60">
        <f>200*60</f>
        <v>12000</v>
      </c>
    </row>
    <row r="11" spans="1:7" ht="15" customHeight="1">
      <c r="A11" s="10">
        <v>6</v>
      </c>
      <c r="B11" s="59" t="s">
        <v>15</v>
      </c>
      <c r="C11" s="60">
        <f>项目运营!I21</f>
        <v>147900</v>
      </c>
    </row>
    <row r="12" spans="1:7" ht="15" customHeight="1">
      <c r="A12" s="3">
        <v>7</v>
      </c>
      <c r="B12" s="61" t="s">
        <v>16</v>
      </c>
      <c r="C12" s="62">
        <f>SUM(C6:C11)</f>
        <v>2057110</v>
      </c>
    </row>
    <row r="13" spans="1:7" ht="15" customHeight="1">
      <c r="A13" s="3">
        <v>8</v>
      </c>
      <c r="B13" s="61" t="s">
        <v>17</v>
      </c>
      <c r="C13" s="62">
        <f>C12*0.1</f>
        <v>205711</v>
      </c>
    </row>
    <row r="14" spans="1:7" ht="15" customHeight="1">
      <c r="A14" s="3">
        <v>9</v>
      </c>
      <c r="B14" s="61" t="s">
        <v>18</v>
      </c>
      <c r="C14" s="62">
        <f>C12+C13</f>
        <v>2262821</v>
      </c>
    </row>
    <row r="15" spans="1:7" ht="15" customHeight="1">
      <c r="A15" s="3">
        <v>10</v>
      </c>
      <c r="B15" s="61" t="s">
        <v>19</v>
      </c>
      <c r="C15" s="62">
        <f>C14*0.06</f>
        <v>135769.26</v>
      </c>
    </row>
    <row r="16" spans="1:7" ht="15" customHeight="1">
      <c r="A16" s="3">
        <v>11</v>
      </c>
      <c r="B16" s="61" t="s">
        <v>20</v>
      </c>
      <c r="C16" s="62">
        <f>C14+C15</f>
        <v>2398590.2599999998</v>
      </c>
    </row>
  </sheetData>
  <mergeCells count="4">
    <mergeCell ref="A1:C1"/>
    <mergeCell ref="A2:B2"/>
    <mergeCell ref="A3:B3"/>
    <mergeCell ref="A4:B4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zoomScale="90" zoomScaleNormal="90" workbookViewId="0">
      <selection activeCell="H17" sqref="H17"/>
    </sheetView>
  </sheetViews>
  <sheetFormatPr defaultColWidth="11" defaultRowHeight="22.2"/>
  <cols>
    <col min="1" max="1" width="2.3984375" customWidth="1"/>
    <col min="2" max="2" width="6.1328125" customWidth="1"/>
    <col min="3" max="3" width="18.796875" customWidth="1"/>
    <col min="4" max="4" width="21.796875" customWidth="1"/>
    <col min="5" max="5" width="2.6640625" customWidth="1"/>
    <col min="6" max="6" width="3.33203125" customWidth="1"/>
    <col min="7" max="7" width="2.3984375" customWidth="1"/>
    <col min="8" max="8" width="7.73046875" style="1" customWidth="1"/>
    <col min="9" max="9" width="8.33203125" style="1" customWidth="1"/>
    <col min="10" max="10" width="9.53125" customWidth="1"/>
  </cols>
  <sheetData>
    <row r="1" spans="1:10" ht="25.8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0" ht="15" customHeight="1">
      <c r="A3" s="66" t="s">
        <v>3</v>
      </c>
      <c r="B3" s="66"/>
      <c r="C3" s="67" t="s">
        <v>4</v>
      </c>
      <c r="D3" s="67" t="s">
        <v>22</v>
      </c>
      <c r="E3" s="67"/>
      <c r="F3" s="67"/>
      <c r="G3" s="67"/>
      <c r="H3" s="67"/>
      <c r="I3" s="67"/>
      <c r="J3" s="67"/>
    </row>
    <row r="4" spans="1:10" ht="15" customHeight="1">
      <c r="A4" s="68" t="s">
        <v>5</v>
      </c>
      <c r="B4" s="68"/>
      <c r="C4" s="67" t="s">
        <v>6</v>
      </c>
      <c r="D4" s="67"/>
      <c r="E4" s="67"/>
      <c r="F4" s="67"/>
      <c r="G4" s="67"/>
      <c r="H4" s="67"/>
      <c r="I4" s="67"/>
      <c r="J4" s="67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69" t="s">
        <v>14</v>
      </c>
      <c r="C6" s="70"/>
      <c r="D6" s="70"/>
      <c r="E6" s="70"/>
      <c r="F6" s="70"/>
      <c r="G6" s="70"/>
      <c r="H6" s="70"/>
      <c r="I6" s="70"/>
      <c r="J6" s="71"/>
    </row>
    <row r="7" spans="1:10" ht="52.8">
      <c r="A7" s="2">
        <v>2</v>
      </c>
      <c r="B7" s="10" t="s">
        <v>30</v>
      </c>
      <c r="C7" s="12" t="s">
        <v>31</v>
      </c>
      <c r="D7" s="51" t="s">
        <v>32</v>
      </c>
      <c r="E7" s="12">
        <v>20</v>
      </c>
      <c r="F7" s="12" t="s">
        <v>33</v>
      </c>
      <c r="G7" s="10">
        <v>2</v>
      </c>
      <c r="H7" s="14">
        <v>800</v>
      </c>
      <c r="I7" s="11">
        <f t="shared" ref="I7:I12" si="0">E7*G7*H7</f>
        <v>32000</v>
      </c>
      <c r="J7" s="10" t="s">
        <v>34</v>
      </c>
    </row>
    <row r="8" spans="1:10" ht="75">
      <c r="A8" s="2">
        <v>3</v>
      </c>
      <c r="B8" s="10" t="s">
        <v>30</v>
      </c>
      <c r="C8" s="12" t="s">
        <v>35</v>
      </c>
      <c r="D8" s="52" t="s">
        <v>36</v>
      </c>
      <c r="E8" s="12">
        <v>20</v>
      </c>
      <c r="F8" s="12" t="s">
        <v>33</v>
      </c>
      <c r="G8" s="10">
        <v>2</v>
      </c>
      <c r="H8" s="14">
        <v>650</v>
      </c>
      <c r="I8" s="11">
        <f t="shared" si="0"/>
        <v>26000</v>
      </c>
      <c r="J8" s="10" t="s">
        <v>34</v>
      </c>
    </row>
    <row r="9" spans="1:10" ht="75">
      <c r="A9" s="2">
        <v>4</v>
      </c>
      <c r="B9" s="10" t="s">
        <v>30</v>
      </c>
      <c r="C9" s="12" t="s">
        <v>37</v>
      </c>
      <c r="D9" s="52" t="s">
        <v>38</v>
      </c>
      <c r="E9" s="12">
        <v>10</v>
      </c>
      <c r="F9" s="12" t="s">
        <v>33</v>
      </c>
      <c r="G9" s="10">
        <v>2</v>
      </c>
      <c r="H9" s="14">
        <v>850</v>
      </c>
      <c r="I9" s="11">
        <f t="shared" si="0"/>
        <v>17000</v>
      </c>
      <c r="J9" s="10" t="s">
        <v>34</v>
      </c>
    </row>
    <row r="10" spans="1:10" ht="75">
      <c r="A10" s="2">
        <v>5</v>
      </c>
      <c r="B10" s="10" t="s">
        <v>30</v>
      </c>
      <c r="C10" s="12" t="s">
        <v>39</v>
      </c>
      <c r="D10" s="52" t="s">
        <v>40</v>
      </c>
      <c r="E10" s="12">
        <v>1</v>
      </c>
      <c r="F10" s="12" t="s">
        <v>33</v>
      </c>
      <c r="G10" s="10">
        <v>2</v>
      </c>
      <c r="H10" s="14">
        <v>600</v>
      </c>
      <c r="I10" s="11">
        <f t="shared" si="0"/>
        <v>1200</v>
      </c>
      <c r="J10" s="10" t="s">
        <v>41</v>
      </c>
    </row>
    <row r="11" spans="1:10" ht="19.95" customHeight="1">
      <c r="A11" s="2">
        <v>6</v>
      </c>
      <c r="B11" s="10" t="s">
        <v>42</v>
      </c>
      <c r="C11" s="12" t="s">
        <v>43</v>
      </c>
      <c r="D11" s="12" t="s">
        <v>44</v>
      </c>
      <c r="E11" s="12">
        <v>12</v>
      </c>
      <c r="F11" s="12" t="s">
        <v>45</v>
      </c>
      <c r="G11" s="10">
        <v>1</v>
      </c>
      <c r="H11" s="14">
        <v>800</v>
      </c>
      <c r="I11" s="11">
        <f t="shared" si="0"/>
        <v>9600</v>
      </c>
      <c r="J11" s="10"/>
    </row>
    <row r="12" spans="1:10" ht="19.95" customHeight="1">
      <c r="A12" s="2">
        <v>7</v>
      </c>
      <c r="B12" s="10" t="s">
        <v>42</v>
      </c>
      <c r="C12" s="12" t="s">
        <v>43</v>
      </c>
      <c r="D12" s="12" t="s">
        <v>46</v>
      </c>
      <c r="E12" s="12">
        <v>8</v>
      </c>
      <c r="F12" s="12" t="s">
        <v>45</v>
      </c>
      <c r="G12" s="10">
        <v>1</v>
      </c>
      <c r="H12" s="14">
        <v>1000</v>
      </c>
      <c r="I12" s="11">
        <f t="shared" si="0"/>
        <v>8000</v>
      </c>
      <c r="J12" s="10"/>
    </row>
    <row r="13" spans="1:10" ht="19.95" customHeight="1">
      <c r="A13" s="2">
        <v>8</v>
      </c>
      <c r="B13" s="10" t="s">
        <v>47</v>
      </c>
      <c r="C13" s="47" t="s">
        <v>48</v>
      </c>
      <c r="D13" s="12" t="s">
        <v>49</v>
      </c>
      <c r="E13" s="12">
        <v>15</v>
      </c>
      <c r="F13" s="12" t="s">
        <v>50</v>
      </c>
      <c r="G13" s="10">
        <v>1</v>
      </c>
      <c r="H13" s="14">
        <v>40</v>
      </c>
      <c r="I13" s="11">
        <f t="shared" ref="I13:I20" si="1">E13*G13*H13</f>
        <v>600</v>
      </c>
      <c r="J13" s="10"/>
    </row>
    <row r="14" spans="1:10" ht="19.95" customHeight="1">
      <c r="A14" s="2">
        <v>9</v>
      </c>
      <c r="B14" s="10" t="s">
        <v>47</v>
      </c>
      <c r="C14" s="47" t="s">
        <v>51</v>
      </c>
      <c r="D14" s="12" t="s">
        <v>52</v>
      </c>
      <c r="E14" s="12">
        <v>700</v>
      </c>
      <c r="F14" s="12" t="s">
        <v>53</v>
      </c>
      <c r="G14" s="10">
        <v>1</v>
      </c>
      <c r="H14" s="14">
        <v>20</v>
      </c>
      <c r="I14" s="11">
        <f t="shared" si="1"/>
        <v>14000</v>
      </c>
      <c r="J14" s="10"/>
    </row>
    <row r="15" spans="1:10" s="26" customFormat="1" ht="19.95" customHeight="1">
      <c r="A15" s="2">
        <v>10</v>
      </c>
      <c r="B15" s="10" t="s">
        <v>47</v>
      </c>
      <c r="C15" s="24" t="s">
        <v>54</v>
      </c>
      <c r="D15" s="16"/>
      <c r="E15" s="15">
        <v>700</v>
      </c>
      <c r="F15" s="17" t="s">
        <v>50</v>
      </c>
      <c r="G15" s="10">
        <v>1</v>
      </c>
      <c r="H15" s="18">
        <v>30</v>
      </c>
      <c r="I15" s="11">
        <f t="shared" si="1"/>
        <v>21000</v>
      </c>
      <c r="J15" s="10"/>
    </row>
    <row r="16" spans="1:10" s="26" customFormat="1" ht="19.95" customHeight="1">
      <c r="A16" s="2">
        <v>11</v>
      </c>
      <c r="B16" s="10" t="s">
        <v>47</v>
      </c>
      <c r="C16" s="24" t="s">
        <v>55</v>
      </c>
      <c r="D16" s="16"/>
      <c r="E16" s="15">
        <v>10</v>
      </c>
      <c r="F16" s="17" t="s">
        <v>56</v>
      </c>
      <c r="G16" s="10">
        <v>1</v>
      </c>
      <c r="H16" s="18">
        <v>300</v>
      </c>
      <c r="I16" s="11">
        <f t="shared" si="1"/>
        <v>3000</v>
      </c>
      <c r="J16" s="10"/>
    </row>
    <row r="17" spans="1:10" ht="19.95" customHeight="1">
      <c r="A17" s="2">
        <v>12</v>
      </c>
      <c r="B17" s="10" t="s">
        <v>47</v>
      </c>
      <c r="C17" s="47" t="s">
        <v>57</v>
      </c>
      <c r="D17" s="12" t="s">
        <v>58</v>
      </c>
      <c r="E17" s="12">
        <v>3</v>
      </c>
      <c r="F17" s="12" t="s">
        <v>50</v>
      </c>
      <c r="G17" s="10">
        <v>1</v>
      </c>
      <c r="H17" s="14">
        <v>5250</v>
      </c>
      <c r="I17" s="11">
        <f t="shared" si="1"/>
        <v>15750</v>
      </c>
      <c r="J17" s="10"/>
    </row>
    <row r="18" spans="1:10" ht="19.95" customHeight="1">
      <c r="A18" s="2">
        <v>13</v>
      </c>
      <c r="B18" s="5" t="s">
        <v>47</v>
      </c>
      <c r="C18" s="47" t="s">
        <v>59</v>
      </c>
      <c r="D18" s="12"/>
      <c r="E18" s="12">
        <v>2</v>
      </c>
      <c r="F18" s="12" t="s">
        <v>50</v>
      </c>
      <c r="G18" s="5">
        <v>1</v>
      </c>
      <c r="H18" s="14">
        <v>200</v>
      </c>
      <c r="I18" s="9">
        <f t="shared" si="1"/>
        <v>400</v>
      </c>
      <c r="J18" s="5"/>
    </row>
    <row r="19" spans="1:10" ht="19.95" customHeight="1">
      <c r="A19" s="2">
        <v>14</v>
      </c>
      <c r="B19" s="10" t="s">
        <v>47</v>
      </c>
      <c r="C19" s="47" t="s">
        <v>60</v>
      </c>
      <c r="D19" s="48" t="s">
        <v>61</v>
      </c>
      <c r="E19" s="48">
        <v>5</v>
      </c>
      <c r="F19" s="48" t="s">
        <v>50</v>
      </c>
      <c r="G19" s="50">
        <v>2</v>
      </c>
      <c r="H19" s="53">
        <v>120</v>
      </c>
      <c r="I19" s="54">
        <f t="shared" si="1"/>
        <v>1200</v>
      </c>
      <c r="J19" s="50"/>
    </row>
    <row r="20" spans="1:10" ht="19.95" customHeight="1">
      <c r="A20" s="2">
        <v>15</v>
      </c>
      <c r="B20" s="10" t="s">
        <v>47</v>
      </c>
      <c r="C20" s="47" t="s">
        <v>62</v>
      </c>
      <c r="D20" s="12" t="s">
        <v>61</v>
      </c>
      <c r="E20" s="12">
        <v>2</v>
      </c>
      <c r="F20" s="12" t="s">
        <v>50</v>
      </c>
      <c r="G20" s="10">
        <v>1</v>
      </c>
      <c r="H20" s="14">
        <v>120</v>
      </c>
      <c r="I20" s="11">
        <f t="shared" si="1"/>
        <v>240</v>
      </c>
      <c r="J20" s="10"/>
    </row>
    <row r="21" spans="1:10" ht="15" customHeight="1">
      <c r="A21" s="2">
        <v>16</v>
      </c>
      <c r="B21" s="72" t="s">
        <v>16</v>
      </c>
      <c r="C21" s="72"/>
      <c r="D21" s="72"/>
      <c r="E21" s="72"/>
      <c r="F21" s="72"/>
      <c r="G21" s="72"/>
      <c r="H21" s="72"/>
      <c r="I21" s="4">
        <f>SUM(I7:I20)</f>
        <v>149990</v>
      </c>
      <c r="J21" s="20"/>
    </row>
  </sheetData>
  <mergeCells count="9">
    <mergeCell ref="A4:B4"/>
    <mergeCell ref="C4:J4"/>
    <mergeCell ref="B6:J6"/>
    <mergeCell ref="B21:H21"/>
    <mergeCell ref="A1:J1"/>
    <mergeCell ref="A2:B2"/>
    <mergeCell ref="C2:J2"/>
    <mergeCell ref="A3:B3"/>
    <mergeCell ref="C3:J3"/>
  </mergeCells>
  <phoneticPr fontId="16" type="noConversion"/>
  <conditionalFormatting sqref="H16">
    <cfRule type="cellIs" dxfId="27" priority="4" stopIfTrue="1" operator="lessThan">
      <formula>0</formula>
    </cfRule>
  </conditionalFormatting>
  <conditionalFormatting sqref="H15 F15:F16">
    <cfRule type="cellIs" dxfId="26" priority="5" stopIfTrue="1" operator="lessThan">
      <formula>0</formula>
    </cfRule>
  </conditionalFormatting>
  <dataValidations count="1">
    <dataValidation type="list" allowBlank="1" showInputMessage="1" showErrorMessage="1" sqref="B7:B20" xr:uid="{00000000-0002-0000-01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9"/>
  <sheetViews>
    <sheetView topLeftCell="A7" zoomScale="80" zoomScaleNormal="80" workbookViewId="0">
      <selection activeCell="H77" sqref="H77"/>
    </sheetView>
  </sheetViews>
  <sheetFormatPr defaultColWidth="8.6640625" defaultRowHeight="15" customHeight="1"/>
  <cols>
    <col min="1" max="1" width="3.46484375" style="45" customWidth="1"/>
    <col min="2" max="2" width="7.73046875" style="45" customWidth="1"/>
    <col min="3" max="3" width="14.46484375" style="45" customWidth="1"/>
    <col min="4" max="4" width="21.265625" style="21" customWidth="1"/>
    <col min="5" max="7" width="8.6640625" style="21"/>
    <col min="8" max="8" width="8.6640625" style="46"/>
    <col min="9" max="9" width="10.33203125" style="46" customWidth="1"/>
    <col min="10" max="10" width="15.3984375" style="21" customWidth="1"/>
    <col min="11" max="16384" width="8.6640625" style="21"/>
  </cols>
  <sheetData>
    <row r="1" spans="1:10" ht="39" customHeight="1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0" ht="15" customHeight="1">
      <c r="A3" s="66" t="s">
        <v>3</v>
      </c>
      <c r="B3" s="66"/>
      <c r="C3" s="67" t="s">
        <v>4</v>
      </c>
      <c r="D3" s="67" t="s">
        <v>22</v>
      </c>
      <c r="E3" s="67"/>
      <c r="F3" s="67"/>
      <c r="G3" s="67"/>
      <c r="H3" s="67"/>
      <c r="I3" s="67"/>
      <c r="J3" s="67"/>
    </row>
    <row r="4" spans="1:10" ht="15" customHeight="1">
      <c r="A4" s="68" t="s">
        <v>5</v>
      </c>
      <c r="B4" s="68"/>
      <c r="C4" s="67" t="s">
        <v>6</v>
      </c>
      <c r="D4" s="67"/>
      <c r="E4" s="67"/>
      <c r="F4" s="67"/>
      <c r="G4" s="67"/>
      <c r="H4" s="67"/>
      <c r="I4" s="67"/>
      <c r="J4" s="67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69" t="s">
        <v>64</v>
      </c>
      <c r="C6" s="70"/>
      <c r="D6" s="70"/>
      <c r="E6" s="70"/>
      <c r="F6" s="70"/>
      <c r="G6" s="70"/>
      <c r="H6" s="70"/>
      <c r="I6" s="70"/>
      <c r="J6" s="71"/>
    </row>
    <row r="7" spans="1:10" ht="16.05" customHeight="1">
      <c r="A7" s="2">
        <v>2</v>
      </c>
      <c r="B7" s="5" t="s">
        <v>65</v>
      </c>
      <c r="C7" s="47" t="s">
        <v>66</v>
      </c>
      <c r="D7" s="12" t="s">
        <v>67</v>
      </c>
      <c r="E7" s="12">
        <f>44*9</f>
        <v>396</v>
      </c>
      <c r="F7" s="12" t="s">
        <v>68</v>
      </c>
      <c r="G7" s="5">
        <v>1</v>
      </c>
      <c r="H7" s="14">
        <v>500</v>
      </c>
      <c r="I7" s="9">
        <f>E7*G7*H7</f>
        <v>198000</v>
      </c>
      <c r="J7" s="5"/>
    </row>
    <row r="8" spans="1:10" ht="15" customHeight="1">
      <c r="A8" s="2">
        <v>3</v>
      </c>
      <c r="B8" s="5" t="s">
        <v>65</v>
      </c>
      <c r="C8" s="47" t="s">
        <v>69</v>
      </c>
      <c r="D8" s="12" t="s">
        <v>70</v>
      </c>
      <c r="E8" s="12">
        <v>44</v>
      </c>
      <c r="F8" s="12" t="s">
        <v>71</v>
      </c>
      <c r="G8" s="5">
        <v>1</v>
      </c>
      <c r="H8" s="14">
        <v>500</v>
      </c>
      <c r="I8" s="9">
        <f>E8*G8*H8</f>
        <v>22000</v>
      </c>
      <c r="J8" s="5"/>
    </row>
    <row r="9" spans="1:10" ht="15" customHeight="1">
      <c r="A9" s="2">
        <v>4</v>
      </c>
      <c r="B9" s="5" t="s">
        <v>65</v>
      </c>
      <c r="C9" s="48" t="s">
        <v>72</v>
      </c>
      <c r="D9" s="6" t="s">
        <v>73</v>
      </c>
      <c r="E9" s="6">
        <v>1</v>
      </c>
      <c r="F9" s="6" t="s">
        <v>56</v>
      </c>
      <c r="G9" s="7">
        <v>1</v>
      </c>
      <c r="H9" s="27">
        <v>8000</v>
      </c>
      <c r="I9" s="49">
        <f t="shared" ref="I9" si="0">E9*G9*H9</f>
        <v>8000</v>
      </c>
      <c r="J9" s="5"/>
    </row>
    <row r="10" spans="1:10" ht="15" customHeight="1">
      <c r="A10" s="2">
        <v>6</v>
      </c>
      <c r="B10" s="73" t="s">
        <v>74</v>
      </c>
      <c r="C10" s="73"/>
      <c r="D10" s="73"/>
      <c r="E10" s="73"/>
      <c r="F10" s="73"/>
      <c r="G10" s="73"/>
      <c r="H10" s="73"/>
      <c r="I10" s="4">
        <f>SUM(I7:I9)</f>
        <v>228000</v>
      </c>
      <c r="J10" s="3"/>
    </row>
    <row r="11" spans="1:10" ht="15" customHeight="1">
      <c r="A11" s="2">
        <v>7</v>
      </c>
      <c r="B11" s="69" t="s">
        <v>75</v>
      </c>
      <c r="C11" s="70"/>
      <c r="D11" s="70"/>
      <c r="E11" s="70"/>
      <c r="F11" s="70"/>
      <c r="G11" s="70"/>
      <c r="H11" s="70"/>
      <c r="I11" s="70"/>
      <c r="J11" s="71"/>
    </row>
    <row r="12" spans="1:10" ht="15" customHeight="1">
      <c r="A12" s="2">
        <v>8</v>
      </c>
      <c r="B12" s="5" t="s">
        <v>75</v>
      </c>
      <c r="C12" s="48" t="s">
        <v>76</v>
      </c>
      <c r="D12" s="6" t="s">
        <v>77</v>
      </c>
      <c r="E12" s="6">
        <v>150</v>
      </c>
      <c r="F12" s="8" t="s">
        <v>78</v>
      </c>
      <c r="G12" s="5">
        <v>1</v>
      </c>
      <c r="H12" s="9">
        <v>700</v>
      </c>
      <c r="I12" s="9">
        <f t="shared" ref="I12:I21" si="1">E12*G12*H12</f>
        <v>105000</v>
      </c>
      <c r="J12" s="5"/>
    </row>
    <row r="13" spans="1:10" ht="15" customHeight="1">
      <c r="A13" s="2">
        <v>9</v>
      </c>
      <c r="B13" s="5" t="s">
        <v>75</v>
      </c>
      <c r="C13" s="48" t="s">
        <v>79</v>
      </c>
      <c r="D13" s="7" t="s">
        <v>80</v>
      </c>
      <c r="E13" s="6">
        <v>150</v>
      </c>
      <c r="F13" s="8" t="s">
        <v>78</v>
      </c>
      <c r="G13" s="5">
        <v>1</v>
      </c>
      <c r="H13" s="9">
        <v>700</v>
      </c>
      <c r="I13" s="9">
        <f t="shared" si="1"/>
        <v>105000</v>
      </c>
      <c r="J13" s="5"/>
    </row>
    <row r="14" spans="1:10" ht="15" customHeight="1">
      <c r="A14" s="2">
        <v>10</v>
      </c>
      <c r="B14" s="5" t="s">
        <v>75</v>
      </c>
      <c r="C14" s="48" t="s">
        <v>81</v>
      </c>
      <c r="D14" s="7" t="s">
        <v>82</v>
      </c>
      <c r="E14" s="6">
        <v>6</v>
      </c>
      <c r="F14" s="8" t="s">
        <v>78</v>
      </c>
      <c r="G14" s="5">
        <v>1</v>
      </c>
      <c r="H14" s="9">
        <v>800</v>
      </c>
      <c r="I14" s="9">
        <f t="shared" si="1"/>
        <v>4800</v>
      </c>
      <c r="J14" s="5"/>
    </row>
    <row r="15" spans="1:10" ht="15" customHeight="1">
      <c r="A15" s="2">
        <v>11</v>
      </c>
      <c r="B15" s="5" t="s">
        <v>75</v>
      </c>
      <c r="C15" s="10" t="s">
        <v>83</v>
      </c>
      <c r="D15" s="5" t="s">
        <v>84</v>
      </c>
      <c r="E15" s="5">
        <v>1</v>
      </c>
      <c r="F15" s="35" t="s">
        <v>85</v>
      </c>
      <c r="G15" s="5">
        <v>1</v>
      </c>
      <c r="H15" s="9">
        <v>7500</v>
      </c>
      <c r="I15" s="9">
        <f t="shared" si="1"/>
        <v>7500</v>
      </c>
      <c r="J15" s="5"/>
    </row>
    <row r="16" spans="1:10" ht="15" customHeight="1">
      <c r="A16" s="2">
        <v>12</v>
      </c>
      <c r="B16" s="50" t="s">
        <v>75</v>
      </c>
      <c r="C16" s="50" t="s">
        <v>86</v>
      </c>
      <c r="D16" s="50" t="s">
        <v>87</v>
      </c>
      <c r="E16" s="50">
        <v>1</v>
      </c>
      <c r="F16" s="93" t="s">
        <v>85</v>
      </c>
      <c r="G16" s="50">
        <v>1</v>
      </c>
      <c r="H16" s="54">
        <v>20000</v>
      </c>
      <c r="I16" s="54">
        <f t="shared" si="1"/>
        <v>20000</v>
      </c>
      <c r="J16" s="50" t="s">
        <v>88</v>
      </c>
    </row>
    <row r="17" spans="1:10" ht="15" customHeight="1">
      <c r="A17" s="2">
        <v>13</v>
      </c>
      <c r="B17" s="50" t="s">
        <v>75</v>
      </c>
      <c r="C17" s="50" t="s">
        <v>89</v>
      </c>
      <c r="D17" s="50" t="s">
        <v>90</v>
      </c>
      <c r="E17" s="50">
        <v>1</v>
      </c>
      <c r="F17" s="93" t="s">
        <v>85</v>
      </c>
      <c r="G17" s="50">
        <v>1</v>
      </c>
      <c r="H17" s="54">
        <v>1000</v>
      </c>
      <c r="I17" s="54">
        <f t="shared" si="1"/>
        <v>1000</v>
      </c>
      <c r="J17" s="50"/>
    </row>
    <row r="18" spans="1:10" ht="15" customHeight="1">
      <c r="A18" s="2">
        <v>14</v>
      </c>
      <c r="B18" s="50" t="s">
        <v>75</v>
      </c>
      <c r="C18" s="50" t="s">
        <v>91</v>
      </c>
      <c r="D18" s="50" t="s">
        <v>92</v>
      </c>
      <c r="E18" s="50">
        <v>2</v>
      </c>
      <c r="F18" s="93" t="s">
        <v>85</v>
      </c>
      <c r="G18" s="50">
        <v>1</v>
      </c>
      <c r="H18" s="54">
        <v>200</v>
      </c>
      <c r="I18" s="54">
        <f t="shared" si="1"/>
        <v>400</v>
      </c>
      <c r="J18" s="50"/>
    </row>
    <row r="19" spans="1:10" ht="15" customHeight="1">
      <c r="A19" s="2">
        <v>15</v>
      </c>
      <c r="B19" s="50" t="s">
        <v>75</v>
      </c>
      <c r="C19" s="94" t="s">
        <v>93</v>
      </c>
      <c r="D19" s="50" t="s">
        <v>94</v>
      </c>
      <c r="E19" s="50">
        <v>2</v>
      </c>
      <c r="F19" s="93" t="s">
        <v>85</v>
      </c>
      <c r="G19" s="50">
        <v>1</v>
      </c>
      <c r="H19" s="54">
        <v>2500</v>
      </c>
      <c r="I19" s="54">
        <f t="shared" si="1"/>
        <v>5000</v>
      </c>
      <c r="J19" s="50"/>
    </row>
    <row r="20" spans="1:10" ht="15" customHeight="1">
      <c r="A20" s="2"/>
      <c r="B20" s="50" t="s">
        <v>75</v>
      </c>
      <c r="C20" s="95"/>
      <c r="D20" s="50" t="s">
        <v>95</v>
      </c>
      <c r="E20" s="50">
        <v>1</v>
      </c>
      <c r="F20" s="93" t="s">
        <v>85</v>
      </c>
      <c r="G20" s="50">
        <v>1</v>
      </c>
      <c r="H20" s="54">
        <v>5300</v>
      </c>
      <c r="I20" s="54">
        <f t="shared" si="1"/>
        <v>5300</v>
      </c>
      <c r="J20" s="50"/>
    </row>
    <row r="21" spans="1:10" ht="15" customHeight="1">
      <c r="A21" s="2">
        <v>16</v>
      </c>
      <c r="B21" s="50" t="s">
        <v>42</v>
      </c>
      <c r="C21" s="48" t="s">
        <v>96</v>
      </c>
      <c r="D21" s="50" t="s">
        <v>97</v>
      </c>
      <c r="E21" s="48">
        <v>1</v>
      </c>
      <c r="F21" s="93" t="s">
        <v>45</v>
      </c>
      <c r="G21" s="50">
        <v>1</v>
      </c>
      <c r="H21" s="53">
        <v>2500</v>
      </c>
      <c r="I21" s="54">
        <f t="shared" si="1"/>
        <v>2500</v>
      </c>
      <c r="J21" s="50"/>
    </row>
    <row r="22" spans="1:10" ht="15" customHeight="1">
      <c r="A22" s="2">
        <v>17</v>
      </c>
      <c r="B22" s="96" t="s">
        <v>74</v>
      </c>
      <c r="C22" s="96"/>
      <c r="D22" s="96"/>
      <c r="E22" s="96"/>
      <c r="F22" s="96"/>
      <c r="G22" s="96"/>
      <c r="H22" s="96"/>
      <c r="I22" s="97">
        <f>SUM(I12:I21)</f>
        <v>256500</v>
      </c>
      <c r="J22" s="98"/>
    </row>
    <row r="23" spans="1:10" ht="15" customHeight="1">
      <c r="A23" s="2">
        <v>18</v>
      </c>
      <c r="B23" s="99" t="s">
        <v>98</v>
      </c>
      <c r="C23" s="100"/>
      <c r="D23" s="100"/>
      <c r="E23" s="100"/>
      <c r="F23" s="100"/>
      <c r="G23" s="100"/>
      <c r="H23" s="100"/>
      <c r="I23" s="100"/>
      <c r="J23" s="101"/>
    </row>
    <row r="24" spans="1:10" ht="15" customHeight="1">
      <c r="A24" s="2">
        <v>19</v>
      </c>
      <c r="B24" s="50" t="s">
        <v>98</v>
      </c>
      <c r="C24" s="48" t="s">
        <v>99</v>
      </c>
      <c r="D24" s="48" t="s">
        <v>100</v>
      </c>
      <c r="E24" s="48">
        <v>20</v>
      </c>
      <c r="F24" s="92" t="s">
        <v>85</v>
      </c>
      <c r="G24" s="50">
        <v>1</v>
      </c>
      <c r="H24" s="54">
        <v>1100</v>
      </c>
      <c r="I24" s="54">
        <f t="shared" ref="I24:I30" si="2">E24*G24*H24</f>
        <v>22000</v>
      </c>
      <c r="J24" s="48" t="s">
        <v>101</v>
      </c>
    </row>
    <row r="25" spans="1:10" ht="15" customHeight="1">
      <c r="A25" s="2">
        <v>20</v>
      </c>
      <c r="B25" s="50" t="s">
        <v>98</v>
      </c>
      <c r="C25" s="48" t="s">
        <v>102</v>
      </c>
      <c r="D25" s="48"/>
      <c r="E25" s="48">
        <v>8</v>
      </c>
      <c r="F25" s="92" t="s">
        <v>85</v>
      </c>
      <c r="G25" s="50">
        <v>1</v>
      </c>
      <c r="H25" s="54">
        <v>1200</v>
      </c>
      <c r="I25" s="54">
        <f t="shared" si="2"/>
        <v>9600</v>
      </c>
      <c r="J25" s="48" t="s">
        <v>101</v>
      </c>
    </row>
    <row r="26" spans="1:10" ht="15" customHeight="1">
      <c r="A26" s="2">
        <v>21</v>
      </c>
      <c r="B26" s="50" t="s">
        <v>98</v>
      </c>
      <c r="C26" s="48" t="s">
        <v>103</v>
      </c>
      <c r="D26" s="48" t="s">
        <v>104</v>
      </c>
      <c r="E26" s="48">
        <v>4</v>
      </c>
      <c r="F26" s="92" t="s">
        <v>85</v>
      </c>
      <c r="G26" s="50">
        <v>1</v>
      </c>
      <c r="H26" s="54">
        <v>2000</v>
      </c>
      <c r="I26" s="54">
        <f t="shared" si="2"/>
        <v>8000</v>
      </c>
      <c r="J26" s="48" t="s">
        <v>101</v>
      </c>
    </row>
    <row r="27" spans="1:10" ht="15" customHeight="1">
      <c r="A27" s="2">
        <v>22</v>
      </c>
      <c r="B27" s="50" t="s">
        <v>98</v>
      </c>
      <c r="C27" s="48" t="s">
        <v>105</v>
      </c>
      <c r="D27" s="48" t="s">
        <v>106</v>
      </c>
      <c r="E27" s="48">
        <v>4</v>
      </c>
      <c r="F27" s="92" t="s">
        <v>85</v>
      </c>
      <c r="G27" s="50">
        <v>1</v>
      </c>
      <c r="H27" s="54">
        <v>1100</v>
      </c>
      <c r="I27" s="54">
        <f t="shared" si="2"/>
        <v>4400</v>
      </c>
      <c r="J27" s="48" t="s">
        <v>101</v>
      </c>
    </row>
    <row r="28" spans="1:10" ht="15" customHeight="1">
      <c r="A28" s="2">
        <v>23</v>
      </c>
      <c r="B28" s="50" t="s">
        <v>98</v>
      </c>
      <c r="C28" s="48" t="s">
        <v>107</v>
      </c>
      <c r="D28" s="48" t="s">
        <v>108</v>
      </c>
      <c r="E28" s="48">
        <v>8</v>
      </c>
      <c r="F28" s="92" t="s">
        <v>85</v>
      </c>
      <c r="G28" s="50">
        <v>1</v>
      </c>
      <c r="H28" s="54">
        <v>500</v>
      </c>
      <c r="I28" s="54">
        <f t="shared" si="2"/>
        <v>4000</v>
      </c>
      <c r="J28" s="50"/>
    </row>
    <row r="29" spans="1:10" ht="15" customHeight="1">
      <c r="A29" s="2">
        <v>24</v>
      </c>
      <c r="B29" s="50" t="s">
        <v>98</v>
      </c>
      <c r="C29" s="48" t="s">
        <v>109</v>
      </c>
      <c r="D29" s="48" t="s">
        <v>110</v>
      </c>
      <c r="E29" s="48">
        <v>8</v>
      </c>
      <c r="F29" s="92" t="s">
        <v>85</v>
      </c>
      <c r="G29" s="50">
        <v>1</v>
      </c>
      <c r="H29" s="54">
        <v>800</v>
      </c>
      <c r="I29" s="54">
        <f t="shared" si="2"/>
        <v>6400</v>
      </c>
      <c r="J29" s="50"/>
    </row>
    <row r="30" spans="1:10" ht="15" customHeight="1">
      <c r="A30" s="2">
        <v>25</v>
      </c>
      <c r="B30" s="50" t="s">
        <v>98</v>
      </c>
      <c r="C30" s="48" t="s">
        <v>111</v>
      </c>
      <c r="D30" s="48" t="s">
        <v>112</v>
      </c>
      <c r="E30" s="48">
        <v>8</v>
      </c>
      <c r="F30" s="92" t="s">
        <v>85</v>
      </c>
      <c r="G30" s="50">
        <v>1</v>
      </c>
      <c r="H30" s="54">
        <v>1000</v>
      </c>
      <c r="I30" s="54">
        <f t="shared" si="2"/>
        <v>8000</v>
      </c>
      <c r="J30" s="50"/>
    </row>
    <row r="31" spans="1:10" ht="15" customHeight="1">
      <c r="A31" s="2">
        <v>27</v>
      </c>
      <c r="B31" s="50" t="s">
        <v>98</v>
      </c>
      <c r="C31" s="48" t="s">
        <v>113</v>
      </c>
      <c r="D31" s="48" t="s">
        <v>324</v>
      </c>
      <c r="E31" s="48">
        <v>1</v>
      </c>
      <c r="F31" s="92" t="s">
        <v>85</v>
      </c>
      <c r="G31" s="50">
        <v>1</v>
      </c>
      <c r="H31" s="54">
        <v>10000</v>
      </c>
      <c r="I31" s="54">
        <f t="shared" ref="I31:I36" si="3">E31*G31*H31</f>
        <v>10000</v>
      </c>
      <c r="J31" s="50"/>
    </row>
    <row r="32" spans="1:10" ht="15" customHeight="1">
      <c r="A32" s="2">
        <v>28</v>
      </c>
      <c r="B32" s="50" t="s">
        <v>98</v>
      </c>
      <c r="C32" s="48" t="s">
        <v>114</v>
      </c>
      <c r="D32" s="48" t="s">
        <v>115</v>
      </c>
      <c r="E32" s="48">
        <v>1</v>
      </c>
      <c r="F32" s="92" t="s">
        <v>85</v>
      </c>
      <c r="G32" s="50">
        <v>1</v>
      </c>
      <c r="H32" s="54">
        <v>200</v>
      </c>
      <c r="I32" s="54">
        <f t="shared" si="3"/>
        <v>200</v>
      </c>
      <c r="J32" s="50"/>
    </row>
    <row r="33" spans="1:10" ht="15" customHeight="1">
      <c r="A33" s="2">
        <v>29</v>
      </c>
      <c r="B33" s="50" t="s">
        <v>98</v>
      </c>
      <c r="C33" s="48" t="s">
        <v>89</v>
      </c>
      <c r="D33" s="48" t="s">
        <v>116</v>
      </c>
      <c r="E33" s="48">
        <v>1</v>
      </c>
      <c r="F33" s="92" t="s">
        <v>85</v>
      </c>
      <c r="G33" s="50">
        <v>1</v>
      </c>
      <c r="H33" s="54">
        <v>1500</v>
      </c>
      <c r="I33" s="54">
        <f t="shared" si="3"/>
        <v>1500</v>
      </c>
      <c r="J33" s="50"/>
    </row>
    <row r="34" spans="1:10" ht="15" customHeight="1">
      <c r="A34" s="2">
        <v>30</v>
      </c>
      <c r="B34" s="7" t="s">
        <v>98</v>
      </c>
      <c r="C34" s="48" t="s">
        <v>93</v>
      </c>
      <c r="D34" s="6" t="s">
        <v>117</v>
      </c>
      <c r="E34" s="6">
        <v>1</v>
      </c>
      <c r="F34" s="8" t="s">
        <v>85</v>
      </c>
      <c r="G34" s="7">
        <v>3</v>
      </c>
      <c r="H34" s="49">
        <v>1800</v>
      </c>
      <c r="I34" s="49">
        <f t="shared" si="3"/>
        <v>5400</v>
      </c>
      <c r="J34" s="5"/>
    </row>
    <row r="35" spans="1:10" ht="15" customHeight="1">
      <c r="A35" s="2">
        <v>31</v>
      </c>
      <c r="B35" s="7" t="s">
        <v>42</v>
      </c>
      <c r="C35" s="48" t="s">
        <v>118</v>
      </c>
      <c r="D35" s="6" t="s">
        <v>119</v>
      </c>
      <c r="E35" s="6">
        <v>1</v>
      </c>
      <c r="F35" s="8" t="s">
        <v>45</v>
      </c>
      <c r="G35" s="7">
        <v>1</v>
      </c>
      <c r="H35" s="27">
        <v>2500</v>
      </c>
      <c r="I35" s="49">
        <f t="shared" si="3"/>
        <v>2500</v>
      </c>
      <c r="J35" s="5"/>
    </row>
    <row r="36" spans="1:10" ht="15" customHeight="1">
      <c r="A36" s="2">
        <v>32</v>
      </c>
      <c r="B36" s="7" t="s">
        <v>42</v>
      </c>
      <c r="C36" s="48" t="s">
        <v>120</v>
      </c>
      <c r="D36" s="7" t="s">
        <v>121</v>
      </c>
      <c r="E36" s="6">
        <v>1</v>
      </c>
      <c r="F36" s="8" t="s">
        <v>45</v>
      </c>
      <c r="G36" s="7">
        <v>1</v>
      </c>
      <c r="H36" s="27">
        <v>500</v>
      </c>
      <c r="I36" s="49">
        <f t="shared" si="3"/>
        <v>500</v>
      </c>
      <c r="J36" s="5"/>
    </row>
    <row r="37" spans="1:10" ht="15" customHeight="1">
      <c r="A37" s="2">
        <v>33</v>
      </c>
      <c r="B37" s="73" t="s">
        <v>74</v>
      </c>
      <c r="C37" s="73"/>
      <c r="D37" s="73"/>
      <c r="E37" s="73"/>
      <c r="F37" s="73"/>
      <c r="G37" s="73"/>
      <c r="H37" s="73"/>
      <c r="I37" s="4">
        <f>SUM(I24:I36)</f>
        <v>82500</v>
      </c>
      <c r="J37" s="3"/>
    </row>
    <row r="38" spans="1:10" ht="15" customHeight="1">
      <c r="A38" s="2">
        <v>34</v>
      </c>
      <c r="B38" s="69" t="s">
        <v>122</v>
      </c>
      <c r="C38" s="70"/>
      <c r="D38" s="70"/>
      <c r="E38" s="70"/>
      <c r="F38" s="70"/>
      <c r="G38" s="70"/>
      <c r="H38" s="70"/>
      <c r="I38" s="70"/>
      <c r="J38" s="71"/>
    </row>
    <row r="39" spans="1:10" ht="15" customHeight="1">
      <c r="A39" s="2">
        <v>35</v>
      </c>
      <c r="B39" s="7" t="s">
        <v>122</v>
      </c>
      <c r="C39" s="48" t="s">
        <v>123</v>
      </c>
      <c r="D39" s="6" t="s">
        <v>124</v>
      </c>
      <c r="E39" s="6">
        <v>4</v>
      </c>
      <c r="F39" s="8" t="s">
        <v>85</v>
      </c>
      <c r="G39" s="7">
        <v>1</v>
      </c>
      <c r="H39" s="27">
        <v>1000</v>
      </c>
      <c r="I39" s="49">
        <f t="shared" ref="I39:I55" si="4">E39*G39*H39</f>
        <v>4000</v>
      </c>
      <c r="J39" s="5"/>
    </row>
    <row r="40" spans="1:10" ht="15" customHeight="1">
      <c r="A40" s="2">
        <v>36</v>
      </c>
      <c r="B40" s="7" t="s">
        <v>122</v>
      </c>
      <c r="C40" s="48" t="s">
        <v>125</v>
      </c>
      <c r="D40" s="7">
        <v>330</v>
      </c>
      <c r="E40" s="6">
        <v>60</v>
      </c>
      <c r="F40" s="8" t="s">
        <v>85</v>
      </c>
      <c r="G40" s="7">
        <v>1</v>
      </c>
      <c r="H40" s="27">
        <v>600</v>
      </c>
      <c r="I40" s="49">
        <f t="shared" si="4"/>
        <v>36000</v>
      </c>
      <c r="J40" s="5"/>
    </row>
    <row r="41" spans="1:10" ht="15" customHeight="1">
      <c r="A41" s="2">
        <v>37</v>
      </c>
      <c r="B41" s="7" t="s">
        <v>122</v>
      </c>
      <c r="C41" s="48" t="s">
        <v>126</v>
      </c>
      <c r="D41" s="7" t="s">
        <v>127</v>
      </c>
      <c r="E41" s="6">
        <v>48</v>
      </c>
      <c r="F41" s="8" t="s">
        <v>85</v>
      </c>
      <c r="G41" s="7">
        <v>1</v>
      </c>
      <c r="H41" s="27">
        <v>600</v>
      </c>
      <c r="I41" s="49">
        <f t="shared" si="4"/>
        <v>28800</v>
      </c>
      <c r="J41" s="5"/>
    </row>
    <row r="42" spans="1:10" ht="15" customHeight="1">
      <c r="A42" s="2">
        <v>38</v>
      </c>
      <c r="B42" s="7" t="s">
        <v>122</v>
      </c>
      <c r="C42" s="48" t="s">
        <v>128</v>
      </c>
      <c r="D42" s="7" t="s">
        <v>128</v>
      </c>
      <c r="E42" s="6">
        <v>36</v>
      </c>
      <c r="F42" s="8" t="s">
        <v>85</v>
      </c>
      <c r="G42" s="7">
        <v>1</v>
      </c>
      <c r="H42" s="27">
        <v>100</v>
      </c>
      <c r="I42" s="49">
        <f t="shared" si="4"/>
        <v>3600</v>
      </c>
      <c r="J42" s="5"/>
    </row>
    <row r="43" spans="1:10" ht="15" customHeight="1">
      <c r="A43" s="2">
        <v>39</v>
      </c>
      <c r="B43" s="7" t="s">
        <v>122</v>
      </c>
      <c r="C43" s="48" t="s">
        <v>129</v>
      </c>
      <c r="D43" s="7" t="s">
        <v>130</v>
      </c>
      <c r="E43" s="6">
        <v>12</v>
      </c>
      <c r="F43" s="8" t="s">
        <v>85</v>
      </c>
      <c r="G43" s="7">
        <v>1</v>
      </c>
      <c r="H43" s="27">
        <v>500</v>
      </c>
      <c r="I43" s="49">
        <f t="shared" si="4"/>
        <v>6000</v>
      </c>
      <c r="J43" s="5"/>
    </row>
    <row r="44" spans="1:10" ht="15" customHeight="1">
      <c r="A44" s="2">
        <v>40</v>
      </c>
      <c r="B44" s="7" t="s">
        <v>122</v>
      </c>
      <c r="C44" s="48" t="s">
        <v>131</v>
      </c>
      <c r="D44" s="7" t="s">
        <v>132</v>
      </c>
      <c r="E44" s="6">
        <v>12</v>
      </c>
      <c r="F44" s="8" t="s">
        <v>85</v>
      </c>
      <c r="G44" s="7">
        <v>1</v>
      </c>
      <c r="H44" s="27">
        <v>300</v>
      </c>
      <c r="I44" s="49">
        <f t="shared" si="4"/>
        <v>3600</v>
      </c>
      <c r="J44" s="5"/>
    </row>
    <row r="45" spans="1:10" ht="15" customHeight="1">
      <c r="A45" s="2">
        <v>41</v>
      </c>
      <c r="B45" s="7" t="s">
        <v>122</v>
      </c>
      <c r="C45" s="48" t="s">
        <v>133</v>
      </c>
      <c r="D45" s="7" t="s">
        <v>134</v>
      </c>
      <c r="E45" s="6">
        <v>48</v>
      </c>
      <c r="F45" s="8" t="s">
        <v>85</v>
      </c>
      <c r="G45" s="7">
        <v>1</v>
      </c>
      <c r="H45" s="27">
        <v>200</v>
      </c>
      <c r="I45" s="49">
        <f t="shared" si="4"/>
        <v>9600</v>
      </c>
      <c r="J45" s="5"/>
    </row>
    <row r="46" spans="1:10" ht="15" customHeight="1">
      <c r="A46" s="2">
        <v>42</v>
      </c>
      <c r="B46" s="7" t="s">
        <v>122</v>
      </c>
      <c r="C46" s="48" t="s">
        <v>135</v>
      </c>
      <c r="D46" s="7" t="s">
        <v>136</v>
      </c>
      <c r="E46" s="6">
        <v>2</v>
      </c>
      <c r="F46" s="8" t="s">
        <v>85</v>
      </c>
      <c r="G46" s="7">
        <v>1</v>
      </c>
      <c r="H46" s="27">
        <v>5000</v>
      </c>
      <c r="I46" s="49">
        <f t="shared" si="4"/>
        <v>10000</v>
      </c>
      <c r="J46" s="5"/>
    </row>
    <row r="47" spans="1:10" ht="15" customHeight="1">
      <c r="A47" s="2">
        <v>43</v>
      </c>
      <c r="B47" s="7" t="s">
        <v>122</v>
      </c>
      <c r="C47" s="48" t="s">
        <v>137</v>
      </c>
      <c r="D47" s="6" t="s">
        <v>138</v>
      </c>
      <c r="E47" s="6">
        <v>230</v>
      </c>
      <c r="F47" s="8" t="s">
        <v>85</v>
      </c>
      <c r="G47" s="7">
        <v>1</v>
      </c>
      <c r="H47" s="27">
        <v>100</v>
      </c>
      <c r="I47" s="49">
        <f t="shared" si="4"/>
        <v>23000</v>
      </c>
      <c r="J47" s="5"/>
    </row>
    <row r="48" spans="1:10" ht="15" customHeight="1">
      <c r="A48" s="2">
        <v>44</v>
      </c>
      <c r="B48" s="7" t="s">
        <v>122</v>
      </c>
      <c r="C48" s="48" t="s">
        <v>139</v>
      </c>
      <c r="D48" s="6" t="s">
        <v>140</v>
      </c>
      <c r="E48" s="6">
        <v>37</v>
      </c>
      <c r="F48" s="8" t="s">
        <v>85</v>
      </c>
      <c r="G48" s="7">
        <v>1</v>
      </c>
      <c r="H48" s="27">
        <v>1000</v>
      </c>
      <c r="I48" s="49">
        <f t="shared" si="4"/>
        <v>37000</v>
      </c>
      <c r="J48" s="5"/>
    </row>
    <row r="49" spans="1:10" ht="15" customHeight="1">
      <c r="A49" s="2">
        <v>45</v>
      </c>
      <c r="B49" s="7" t="s">
        <v>122</v>
      </c>
      <c r="C49" s="48" t="s">
        <v>141</v>
      </c>
      <c r="D49" s="6" t="s">
        <v>142</v>
      </c>
      <c r="E49" s="6">
        <v>1</v>
      </c>
      <c r="F49" s="8" t="s">
        <v>85</v>
      </c>
      <c r="G49" s="7">
        <v>1</v>
      </c>
      <c r="H49" s="27">
        <v>20000</v>
      </c>
      <c r="I49" s="49">
        <f t="shared" si="4"/>
        <v>20000</v>
      </c>
      <c r="J49" s="5"/>
    </row>
    <row r="50" spans="1:10" ht="15" customHeight="1">
      <c r="A50" s="2">
        <v>46</v>
      </c>
      <c r="B50" s="7" t="s">
        <v>122</v>
      </c>
      <c r="C50" s="48" t="s">
        <v>143</v>
      </c>
      <c r="D50" s="6" t="s">
        <v>144</v>
      </c>
      <c r="E50" s="6">
        <v>2</v>
      </c>
      <c r="F50" s="8" t="s">
        <v>85</v>
      </c>
      <c r="G50" s="7">
        <v>1</v>
      </c>
      <c r="H50" s="27">
        <v>1500</v>
      </c>
      <c r="I50" s="49">
        <f t="shared" si="4"/>
        <v>3000</v>
      </c>
      <c r="J50" s="5"/>
    </row>
    <row r="51" spans="1:10" ht="15" customHeight="1">
      <c r="A51" s="2">
        <v>47</v>
      </c>
      <c r="B51" s="7" t="s">
        <v>122</v>
      </c>
      <c r="C51" s="48" t="s">
        <v>145</v>
      </c>
      <c r="D51" s="6" t="s">
        <v>146</v>
      </c>
      <c r="E51" s="6">
        <v>2</v>
      </c>
      <c r="F51" s="8" t="s">
        <v>85</v>
      </c>
      <c r="G51" s="7">
        <v>1</v>
      </c>
      <c r="H51" s="27">
        <v>13000</v>
      </c>
      <c r="I51" s="49">
        <f t="shared" si="4"/>
        <v>26000</v>
      </c>
      <c r="J51" s="5"/>
    </row>
    <row r="52" spans="1:10" ht="15" customHeight="1">
      <c r="A52" s="2">
        <v>48</v>
      </c>
      <c r="B52" s="7" t="s">
        <v>122</v>
      </c>
      <c r="C52" s="48" t="s">
        <v>93</v>
      </c>
      <c r="D52" s="6" t="s">
        <v>147</v>
      </c>
      <c r="E52" s="6">
        <v>1</v>
      </c>
      <c r="F52" s="8" t="s">
        <v>85</v>
      </c>
      <c r="G52" s="7">
        <v>1</v>
      </c>
      <c r="H52" s="27">
        <v>3500</v>
      </c>
      <c r="I52" s="49">
        <f t="shared" si="4"/>
        <v>3500</v>
      </c>
      <c r="J52" s="5"/>
    </row>
    <row r="53" spans="1:10" ht="15" customHeight="1">
      <c r="A53" s="2">
        <v>49</v>
      </c>
      <c r="B53" s="7" t="s">
        <v>42</v>
      </c>
      <c r="C53" s="48" t="s">
        <v>148</v>
      </c>
      <c r="D53" s="6" t="s">
        <v>149</v>
      </c>
      <c r="E53" s="6">
        <v>1</v>
      </c>
      <c r="F53" s="8" t="s">
        <v>45</v>
      </c>
      <c r="G53" s="7">
        <v>1</v>
      </c>
      <c r="H53" s="27">
        <v>5500</v>
      </c>
      <c r="I53" s="49">
        <f t="shared" si="4"/>
        <v>5500</v>
      </c>
      <c r="J53" s="5"/>
    </row>
    <row r="54" spans="1:10" ht="15" customHeight="1">
      <c r="A54" s="2">
        <v>50</v>
      </c>
      <c r="B54" s="7" t="s">
        <v>42</v>
      </c>
      <c r="C54" s="48" t="s">
        <v>150</v>
      </c>
      <c r="D54" s="7" t="s">
        <v>151</v>
      </c>
      <c r="E54" s="6">
        <v>1</v>
      </c>
      <c r="F54" s="8" t="s">
        <v>45</v>
      </c>
      <c r="G54" s="7">
        <v>1</v>
      </c>
      <c r="H54" s="27">
        <v>2500</v>
      </c>
      <c r="I54" s="49">
        <f t="shared" si="4"/>
        <v>2500</v>
      </c>
      <c r="J54" s="5"/>
    </row>
    <row r="55" spans="1:10" ht="15" customHeight="1">
      <c r="A55" s="2">
        <v>51</v>
      </c>
      <c r="B55" s="7" t="s">
        <v>42</v>
      </c>
      <c r="C55" s="48" t="s">
        <v>120</v>
      </c>
      <c r="D55" s="7" t="s">
        <v>121</v>
      </c>
      <c r="E55" s="6">
        <v>1</v>
      </c>
      <c r="F55" s="8" t="s">
        <v>45</v>
      </c>
      <c r="G55" s="7">
        <v>1</v>
      </c>
      <c r="H55" s="27">
        <v>500</v>
      </c>
      <c r="I55" s="49">
        <f t="shared" si="4"/>
        <v>500</v>
      </c>
      <c r="J55" s="5"/>
    </row>
    <row r="56" spans="1:10" ht="15" customHeight="1">
      <c r="A56" s="2">
        <v>52</v>
      </c>
      <c r="B56" s="73" t="s">
        <v>74</v>
      </c>
      <c r="C56" s="73"/>
      <c r="D56" s="73"/>
      <c r="E56" s="73"/>
      <c r="F56" s="73"/>
      <c r="G56" s="73"/>
      <c r="H56" s="73"/>
      <c r="I56" s="4">
        <f>SUM(I39:I55)</f>
        <v>222600</v>
      </c>
      <c r="J56" s="3"/>
    </row>
    <row r="57" spans="1:10" ht="15" customHeight="1">
      <c r="A57" s="2">
        <v>53</v>
      </c>
      <c r="B57" s="69" t="s">
        <v>152</v>
      </c>
      <c r="C57" s="70"/>
      <c r="D57" s="70"/>
      <c r="E57" s="70"/>
      <c r="F57" s="70"/>
      <c r="G57" s="70"/>
      <c r="H57" s="70"/>
      <c r="I57" s="70"/>
      <c r="J57" s="71"/>
    </row>
    <row r="58" spans="1:10" ht="15" customHeight="1">
      <c r="A58" s="2">
        <v>54</v>
      </c>
      <c r="B58" s="5" t="s">
        <v>15</v>
      </c>
      <c r="C58" s="24" t="s">
        <v>153</v>
      </c>
      <c r="D58" s="15" t="s">
        <v>154</v>
      </c>
      <c r="E58" s="15">
        <v>2</v>
      </c>
      <c r="F58" s="17" t="s">
        <v>85</v>
      </c>
      <c r="G58" s="5">
        <v>1</v>
      </c>
      <c r="H58" s="18">
        <v>2000</v>
      </c>
      <c r="I58" s="9">
        <f>E58*G58*H58</f>
        <v>4000</v>
      </c>
      <c r="J58" s="5"/>
    </row>
    <row r="59" spans="1:10" ht="15" customHeight="1">
      <c r="A59" s="2">
        <v>55</v>
      </c>
      <c r="B59" s="5" t="s">
        <v>15</v>
      </c>
      <c r="C59" s="24" t="s">
        <v>155</v>
      </c>
      <c r="D59" s="16" t="s">
        <v>156</v>
      </c>
      <c r="E59" s="15">
        <v>3</v>
      </c>
      <c r="F59" s="17" t="s">
        <v>85</v>
      </c>
      <c r="G59" s="5">
        <v>1</v>
      </c>
      <c r="H59" s="18">
        <v>2500</v>
      </c>
      <c r="I59" s="9">
        <f>E59*G59*H59</f>
        <v>7500</v>
      </c>
      <c r="J59" s="5"/>
    </row>
    <row r="60" spans="1:10" ht="15" customHeight="1">
      <c r="A60" s="2">
        <v>58</v>
      </c>
      <c r="B60" s="5" t="s">
        <v>15</v>
      </c>
      <c r="C60" s="24" t="s">
        <v>157</v>
      </c>
      <c r="D60" s="16"/>
      <c r="E60" s="15">
        <v>1</v>
      </c>
      <c r="F60" s="17" t="s">
        <v>85</v>
      </c>
      <c r="G60" s="5">
        <v>1</v>
      </c>
      <c r="H60" s="18">
        <v>3000</v>
      </c>
      <c r="I60" s="9">
        <f t="shared" ref="I60:I67" si="5">E60*G60*H60</f>
        <v>3000</v>
      </c>
      <c r="J60" s="5"/>
    </row>
    <row r="61" spans="1:10" ht="30">
      <c r="A61" s="2">
        <v>59</v>
      </c>
      <c r="B61" s="5" t="s">
        <v>15</v>
      </c>
      <c r="C61" s="24" t="s">
        <v>158</v>
      </c>
      <c r="D61" s="16" t="s">
        <v>159</v>
      </c>
      <c r="E61" s="15">
        <v>3</v>
      </c>
      <c r="F61" s="17" t="s">
        <v>85</v>
      </c>
      <c r="G61" s="5">
        <v>1</v>
      </c>
      <c r="H61" s="18">
        <v>3000</v>
      </c>
      <c r="I61" s="9">
        <f t="shared" si="5"/>
        <v>9000</v>
      </c>
      <c r="J61" s="5"/>
    </row>
    <row r="62" spans="1:10" ht="15" customHeight="1">
      <c r="A62" s="2">
        <v>60</v>
      </c>
      <c r="B62" s="5" t="s">
        <v>15</v>
      </c>
      <c r="C62" s="24" t="s">
        <v>160</v>
      </c>
      <c r="D62" s="16" t="s">
        <v>161</v>
      </c>
      <c r="E62" s="15">
        <v>1</v>
      </c>
      <c r="F62" s="17" t="s">
        <v>85</v>
      </c>
      <c r="G62" s="5">
        <v>1</v>
      </c>
      <c r="H62" s="91">
        <v>5000</v>
      </c>
      <c r="I62" s="9">
        <f t="shared" si="5"/>
        <v>5000</v>
      </c>
      <c r="J62" s="5"/>
    </row>
    <row r="63" spans="1:10" ht="15" customHeight="1">
      <c r="A63" s="2">
        <v>61</v>
      </c>
      <c r="B63" s="5" t="s">
        <v>15</v>
      </c>
      <c r="C63" s="24" t="s">
        <v>162</v>
      </c>
      <c r="D63" s="16" t="s">
        <v>163</v>
      </c>
      <c r="E63" s="15">
        <v>3</v>
      </c>
      <c r="F63" s="17" t="s">
        <v>85</v>
      </c>
      <c r="G63" s="5">
        <v>1</v>
      </c>
      <c r="H63" s="91">
        <v>800</v>
      </c>
      <c r="I63" s="9">
        <f t="shared" si="5"/>
        <v>2400</v>
      </c>
      <c r="J63" s="5"/>
    </row>
    <row r="64" spans="1:10" ht="15" customHeight="1">
      <c r="A64" s="2">
        <v>62</v>
      </c>
      <c r="B64" s="5" t="s">
        <v>15</v>
      </c>
      <c r="C64" s="24" t="s">
        <v>164</v>
      </c>
      <c r="D64" s="16" t="s">
        <v>165</v>
      </c>
      <c r="E64" s="15">
        <v>3</v>
      </c>
      <c r="F64" s="17" t="s">
        <v>85</v>
      </c>
      <c r="G64" s="5">
        <v>1</v>
      </c>
      <c r="H64" s="91">
        <v>500</v>
      </c>
      <c r="I64" s="9">
        <f t="shared" si="5"/>
        <v>1500</v>
      </c>
      <c r="J64" s="5"/>
    </row>
    <row r="65" spans="1:10" ht="15" customHeight="1">
      <c r="A65" s="2">
        <v>63</v>
      </c>
      <c r="B65" s="5" t="s">
        <v>15</v>
      </c>
      <c r="C65" s="48" t="s">
        <v>166</v>
      </c>
      <c r="D65" s="6"/>
      <c r="E65" s="6">
        <v>1</v>
      </c>
      <c r="F65" s="17" t="s">
        <v>85</v>
      </c>
      <c r="G65" s="5">
        <v>1</v>
      </c>
      <c r="H65" s="53">
        <v>5000</v>
      </c>
      <c r="I65" s="9">
        <f t="shared" si="5"/>
        <v>5000</v>
      </c>
      <c r="J65" s="5"/>
    </row>
    <row r="66" spans="1:10" ht="15" customHeight="1">
      <c r="A66" s="2">
        <v>64</v>
      </c>
      <c r="B66" s="5" t="s">
        <v>15</v>
      </c>
      <c r="C66" s="10" t="s">
        <v>167</v>
      </c>
      <c r="D66" s="5" t="s">
        <v>168</v>
      </c>
      <c r="E66" s="5">
        <v>1</v>
      </c>
      <c r="F66" s="5" t="s">
        <v>169</v>
      </c>
      <c r="G66" s="5">
        <v>4</v>
      </c>
      <c r="H66" s="9">
        <v>2500</v>
      </c>
      <c r="I66" s="9">
        <f t="shared" si="5"/>
        <v>10000</v>
      </c>
      <c r="J66" s="5"/>
    </row>
    <row r="67" spans="1:10" ht="15" customHeight="1">
      <c r="A67" s="2">
        <v>65</v>
      </c>
      <c r="B67" s="5" t="s">
        <v>15</v>
      </c>
      <c r="C67" s="10" t="s">
        <v>170</v>
      </c>
      <c r="D67" s="5" t="s">
        <v>168</v>
      </c>
      <c r="E67" s="5">
        <v>1</v>
      </c>
      <c r="F67" s="5" t="s">
        <v>169</v>
      </c>
      <c r="G67" s="5">
        <v>4</v>
      </c>
      <c r="H67" s="9">
        <v>2500</v>
      </c>
      <c r="I67" s="9">
        <f t="shared" si="5"/>
        <v>10000</v>
      </c>
      <c r="J67" s="5"/>
    </row>
    <row r="68" spans="1:10" ht="15" customHeight="1">
      <c r="A68" s="2">
        <v>66</v>
      </c>
      <c r="B68" s="73" t="s">
        <v>74</v>
      </c>
      <c r="C68" s="73"/>
      <c r="D68" s="73"/>
      <c r="E68" s="73"/>
      <c r="F68" s="73"/>
      <c r="G68" s="73"/>
      <c r="H68" s="73"/>
      <c r="I68" s="4">
        <f>SUM(I58:I67)</f>
        <v>57400</v>
      </c>
      <c r="J68" s="3"/>
    </row>
    <row r="69" spans="1:10" ht="15" customHeight="1">
      <c r="A69" s="2">
        <v>67</v>
      </c>
      <c r="B69" s="69" t="s">
        <v>171</v>
      </c>
      <c r="C69" s="70"/>
      <c r="D69" s="70"/>
      <c r="E69" s="70"/>
      <c r="F69" s="70"/>
      <c r="G69" s="70"/>
      <c r="H69" s="70"/>
      <c r="I69" s="70"/>
      <c r="J69" s="71"/>
    </row>
    <row r="70" spans="1:10" ht="15" customHeight="1">
      <c r="A70" s="2">
        <v>68</v>
      </c>
      <c r="B70" s="7" t="s">
        <v>47</v>
      </c>
      <c r="C70" s="50" t="s">
        <v>172</v>
      </c>
      <c r="D70" s="7" t="s">
        <v>11</v>
      </c>
      <c r="E70" s="7">
        <v>8</v>
      </c>
      <c r="F70" s="7" t="s">
        <v>50</v>
      </c>
      <c r="G70" s="7">
        <v>1</v>
      </c>
      <c r="H70" s="49">
        <v>45</v>
      </c>
      <c r="I70" s="49">
        <f t="shared" ref="I70:I96" si="6">E70*G70*H70</f>
        <v>360</v>
      </c>
      <c r="J70" s="5"/>
    </row>
    <row r="71" spans="1:10" ht="15" customHeight="1">
      <c r="A71" s="2">
        <v>69</v>
      </c>
      <c r="B71" s="7" t="s">
        <v>47</v>
      </c>
      <c r="C71" s="50" t="s">
        <v>173</v>
      </c>
      <c r="D71" s="7"/>
      <c r="E71" s="7">
        <v>3</v>
      </c>
      <c r="F71" s="7" t="s">
        <v>53</v>
      </c>
      <c r="G71" s="7">
        <v>1</v>
      </c>
      <c r="H71" s="49">
        <v>10</v>
      </c>
      <c r="I71" s="49">
        <f t="shared" si="6"/>
        <v>30</v>
      </c>
      <c r="J71" s="5"/>
    </row>
    <row r="72" spans="1:10" ht="15" customHeight="1">
      <c r="A72" s="2">
        <v>70</v>
      </c>
      <c r="B72" s="7" t="s">
        <v>47</v>
      </c>
      <c r="C72" s="50" t="s">
        <v>174</v>
      </c>
      <c r="D72" s="7" t="s">
        <v>175</v>
      </c>
      <c r="E72" s="7">
        <v>10</v>
      </c>
      <c r="F72" s="7" t="s">
        <v>53</v>
      </c>
      <c r="G72" s="7">
        <v>1</v>
      </c>
      <c r="H72" s="49">
        <v>35</v>
      </c>
      <c r="I72" s="49">
        <f t="shared" si="6"/>
        <v>350</v>
      </c>
      <c r="J72" s="5"/>
    </row>
    <row r="73" spans="1:10" ht="15" customHeight="1">
      <c r="A73" s="2">
        <v>73</v>
      </c>
      <c r="B73" s="7" t="s">
        <v>47</v>
      </c>
      <c r="C73" s="50" t="s">
        <v>176</v>
      </c>
      <c r="D73" s="10"/>
      <c r="E73" s="10">
        <v>6</v>
      </c>
      <c r="F73" s="10" t="s">
        <v>50</v>
      </c>
      <c r="G73" s="10">
        <v>1</v>
      </c>
      <c r="H73" s="11">
        <v>250</v>
      </c>
      <c r="I73" s="11">
        <f t="shared" si="6"/>
        <v>1500</v>
      </c>
      <c r="J73" s="5"/>
    </row>
    <row r="74" spans="1:10" ht="15" customHeight="1">
      <c r="A74" s="2">
        <v>74</v>
      </c>
      <c r="B74" s="7" t="s">
        <v>47</v>
      </c>
      <c r="C74" s="50" t="s">
        <v>177</v>
      </c>
      <c r="D74" s="47" t="s">
        <v>58</v>
      </c>
      <c r="E74" s="10">
        <v>2</v>
      </c>
      <c r="F74" s="10" t="s">
        <v>56</v>
      </c>
      <c r="G74" s="10">
        <v>1</v>
      </c>
      <c r="H74" s="11">
        <v>5250</v>
      </c>
      <c r="I74" s="11">
        <f t="shared" si="6"/>
        <v>10500</v>
      </c>
      <c r="J74" s="5"/>
    </row>
    <row r="75" spans="1:10" ht="15" customHeight="1">
      <c r="A75" s="2">
        <v>76</v>
      </c>
      <c r="B75" s="7" t="s">
        <v>42</v>
      </c>
      <c r="C75" s="50" t="s">
        <v>178</v>
      </c>
      <c r="D75" s="10"/>
      <c r="E75" s="10">
        <v>10</v>
      </c>
      <c r="F75" s="10" t="s">
        <v>45</v>
      </c>
      <c r="G75" s="10">
        <v>1</v>
      </c>
      <c r="H75" s="11">
        <v>2000</v>
      </c>
      <c r="I75" s="11">
        <f t="shared" si="6"/>
        <v>20000</v>
      </c>
      <c r="J75" s="5"/>
    </row>
    <row r="76" spans="1:10" ht="15" customHeight="1">
      <c r="A76" s="2">
        <v>77</v>
      </c>
      <c r="B76" s="7" t="s">
        <v>42</v>
      </c>
      <c r="C76" s="50" t="s">
        <v>179</v>
      </c>
      <c r="D76" s="10"/>
      <c r="E76" s="10">
        <v>5</v>
      </c>
      <c r="F76" s="10" t="s">
        <v>45</v>
      </c>
      <c r="G76" s="10">
        <v>1</v>
      </c>
      <c r="H76" s="11">
        <v>3500</v>
      </c>
      <c r="I76" s="11">
        <f t="shared" si="6"/>
        <v>17500</v>
      </c>
      <c r="J76" s="5"/>
    </row>
    <row r="77" spans="1:10" ht="15" customHeight="1">
      <c r="A77" s="2">
        <v>78</v>
      </c>
      <c r="B77" s="7" t="s">
        <v>42</v>
      </c>
      <c r="C77" s="50" t="s">
        <v>180</v>
      </c>
      <c r="D77" s="10" t="s">
        <v>181</v>
      </c>
      <c r="E77" s="10">
        <v>1</v>
      </c>
      <c r="F77" s="10" t="s">
        <v>45</v>
      </c>
      <c r="G77" s="10">
        <v>1</v>
      </c>
      <c r="H77" s="11">
        <v>18000</v>
      </c>
      <c r="I77" s="11">
        <f t="shared" si="6"/>
        <v>18000</v>
      </c>
      <c r="J77" s="5"/>
    </row>
    <row r="78" spans="1:10" ht="15" customHeight="1">
      <c r="A78" s="2">
        <v>79</v>
      </c>
      <c r="B78" s="7" t="s">
        <v>42</v>
      </c>
      <c r="C78" s="50" t="s">
        <v>182</v>
      </c>
      <c r="D78" s="10" t="s">
        <v>183</v>
      </c>
      <c r="E78" s="10">
        <v>1</v>
      </c>
      <c r="F78" s="10" t="s">
        <v>56</v>
      </c>
      <c r="G78" s="10">
        <v>1</v>
      </c>
      <c r="H78" s="11">
        <v>18000</v>
      </c>
      <c r="I78" s="11">
        <f t="shared" si="6"/>
        <v>18000</v>
      </c>
      <c r="J78" s="5"/>
    </row>
    <row r="79" spans="1:10" ht="15" customHeight="1">
      <c r="A79" s="2">
        <v>80</v>
      </c>
      <c r="B79" s="7" t="s">
        <v>42</v>
      </c>
      <c r="C79" s="50" t="s">
        <v>184</v>
      </c>
      <c r="D79" s="10" t="s">
        <v>185</v>
      </c>
      <c r="E79" s="10">
        <v>1</v>
      </c>
      <c r="F79" s="10" t="s">
        <v>56</v>
      </c>
      <c r="G79" s="10">
        <v>1</v>
      </c>
      <c r="H79" s="11">
        <v>20000</v>
      </c>
      <c r="I79" s="11">
        <f t="shared" si="6"/>
        <v>20000</v>
      </c>
      <c r="J79" s="5"/>
    </row>
    <row r="80" spans="1:10" ht="15" customHeight="1">
      <c r="A80" s="2">
        <v>81</v>
      </c>
      <c r="B80" s="7" t="s">
        <v>42</v>
      </c>
      <c r="C80" s="50" t="s">
        <v>186</v>
      </c>
      <c r="D80" s="7" t="s">
        <v>187</v>
      </c>
      <c r="E80" s="7">
        <v>1</v>
      </c>
      <c r="F80" s="7" t="s">
        <v>56</v>
      </c>
      <c r="G80" s="7">
        <v>1</v>
      </c>
      <c r="H80" s="49">
        <v>25000</v>
      </c>
      <c r="I80" s="49">
        <f t="shared" si="6"/>
        <v>25000</v>
      </c>
      <c r="J80" s="7" t="s">
        <v>188</v>
      </c>
    </row>
    <row r="81" spans="1:10" ht="15" customHeight="1">
      <c r="A81" s="2">
        <v>82</v>
      </c>
      <c r="B81" s="7" t="s">
        <v>42</v>
      </c>
      <c r="C81" s="50" t="s">
        <v>189</v>
      </c>
      <c r="D81" s="7" t="s">
        <v>183</v>
      </c>
      <c r="E81" s="7">
        <v>1</v>
      </c>
      <c r="F81" s="7" t="s">
        <v>56</v>
      </c>
      <c r="G81" s="7">
        <v>1</v>
      </c>
      <c r="H81" s="49">
        <v>18000</v>
      </c>
      <c r="I81" s="49">
        <f t="shared" si="6"/>
        <v>18000</v>
      </c>
      <c r="J81" s="7"/>
    </row>
    <row r="82" spans="1:10" s="44" customFormat="1" ht="15" customHeight="1">
      <c r="A82" s="2">
        <v>87</v>
      </c>
      <c r="B82" s="7" t="s">
        <v>42</v>
      </c>
      <c r="C82" s="50" t="s">
        <v>190</v>
      </c>
      <c r="D82" s="7" t="s">
        <v>191</v>
      </c>
      <c r="E82" s="7">
        <v>1</v>
      </c>
      <c r="F82" s="7" t="s">
        <v>56</v>
      </c>
      <c r="G82" s="7">
        <v>1</v>
      </c>
      <c r="H82" s="49">
        <v>15000</v>
      </c>
      <c r="I82" s="49">
        <f t="shared" si="6"/>
        <v>15000</v>
      </c>
      <c r="J82" s="7"/>
    </row>
    <row r="83" spans="1:10" s="44" customFormat="1" ht="15" customHeight="1">
      <c r="A83" s="2">
        <v>88</v>
      </c>
      <c r="B83" s="7" t="s">
        <v>42</v>
      </c>
      <c r="C83" s="50" t="s">
        <v>192</v>
      </c>
      <c r="D83" s="7"/>
      <c r="E83" s="7">
        <v>1</v>
      </c>
      <c r="F83" s="7" t="s">
        <v>45</v>
      </c>
      <c r="G83" s="7">
        <v>2</v>
      </c>
      <c r="H83" s="49">
        <v>2000</v>
      </c>
      <c r="I83" s="49">
        <f t="shared" si="6"/>
        <v>4000</v>
      </c>
      <c r="J83" s="7"/>
    </row>
    <row r="84" spans="1:10" ht="15" customHeight="1">
      <c r="A84" s="2">
        <v>89</v>
      </c>
      <c r="B84" s="7" t="s">
        <v>47</v>
      </c>
      <c r="C84" s="50" t="s">
        <v>193</v>
      </c>
      <c r="D84" s="7" t="s">
        <v>194</v>
      </c>
      <c r="E84" s="7">
        <v>75</v>
      </c>
      <c r="F84" s="7" t="s">
        <v>50</v>
      </c>
      <c r="G84" s="7">
        <v>1</v>
      </c>
      <c r="H84" s="49">
        <v>120</v>
      </c>
      <c r="I84" s="49">
        <f t="shared" si="6"/>
        <v>9000</v>
      </c>
      <c r="J84" s="7"/>
    </row>
    <row r="85" spans="1:10" ht="15" customHeight="1">
      <c r="A85" s="2">
        <v>90</v>
      </c>
      <c r="B85" s="7" t="s">
        <v>15</v>
      </c>
      <c r="C85" s="50" t="s">
        <v>195</v>
      </c>
      <c r="D85" s="7"/>
      <c r="E85" s="7">
        <v>5</v>
      </c>
      <c r="F85" s="7" t="s">
        <v>196</v>
      </c>
      <c r="G85" s="7">
        <v>1</v>
      </c>
      <c r="H85" s="49">
        <v>1200</v>
      </c>
      <c r="I85" s="49">
        <f t="shared" si="6"/>
        <v>6000</v>
      </c>
      <c r="J85" s="7"/>
    </row>
    <row r="86" spans="1:10" ht="15" customHeight="1">
      <c r="A86" s="2">
        <v>91</v>
      </c>
      <c r="B86" s="7" t="s">
        <v>15</v>
      </c>
      <c r="C86" s="50" t="s">
        <v>197</v>
      </c>
      <c r="D86" s="7"/>
      <c r="E86" s="7">
        <v>5</v>
      </c>
      <c r="F86" s="7" t="s">
        <v>196</v>
      </c>
      <c r="G86" s="7">
        <v>1</v>
      </c>
      <c r="H86" s="49">
        <v>500</v>
      </c>
      <c r="I86" s="49">
        <f t="shared" si="6"/>
        <v>2500</v>
      </c>
      <c r="J86" s="7"/>
    </row>
    <row r="87" spans="1:10" ht="15" customHeight="1">
      <c r="A87" s="2">
        <v>92</v>
      </c>
      <c r="B87" s="7" t="s">
        <v>15</v>
      </c>
      <c r="C87" s="50" t="s">
        <v>198</v>
      </c>
      <c r="D87" s="7" t="s">
        <v>199</v>
      </c>
      <c r="E87" s="7">
        <v>1</v>
      </c>
      <c r="F87" s="7" t="s">
        <v>56</v>
      </c>
      <c r="G87" s="7">
        <v>1</v>
      </c>
      <c r="H87" s="49">
        <v>10000</v>
      </c>
      <c r="I87" s="49">
        <f t="shared" si="6"/>
        <v>10000</v>
      </c>
      <c r="J87" s="7" t="s">
        <v>200</v>
      </c>
    </row>
    <row r="88" spans="1:10" ht="15" customHeight="1">
      <c r="A88" s="2">
        <v>93</v>
      </c>
      <c r="B88" s="7" t="s">
        <v>15</v>
      </c>
      <c r="C88" s="50" t="s">
        <v>201</v>
      </c>
      <c r="D88" s="7"/>
      <c r="E88" s="7">
        <v>1</v>
      </c>
      <c r="F88" s="7" t="s">
        <v>56</v>
      </c>
      <c r="G88" s="7">
        <v>1</v>
      </c>
      <c r="H88" s="49">
        <v>50000</v>
      </c>
      <c r="I88" s="49">
        <f t="shared" si="6"/>
        <v>50000</v>
      </c>
      <c r="J88" s="7"/>
    </row>
    <row r="89" spans="1:10" ht="15" customHeight="1">
      <c r="A89" s="2">
        <v>93</v>
      </c>
      <c r="B89" s="7" t="s">
        <v>15</v>
      </c>
      <c r="C89" s="50" t="s">
        <v>202</v>
      </c>
      <c r="D89" s="7"/>
      <c r="E89" s="7">
        <v>2</v>
      </c>
      <c r="F89" s="7" t="s">
        <v>56</v>
      </c>
      <c r="G89" s="7">
        <v>1</v>
      </c>
      <c r="H89" s="49">
        <v>45000</v>
      </c>
      <c r="I89" s="49">
        <f t="shared" si="6"/>
        <v>90000</v>
      </c>
      <c r="J89" s="7"/>
    </row>
    <row r="90" spans="1:10" ht="15" customHeight="1">
      <c r="A90" s="2">
        <v>94</v>
      </c>
      <c r="B90" s="7" t="s">
        <v>15</v>
      </c>
      <c r="C90" s="48" t="s">
        <v>203</v>
      </c>
      <c r="D90" s="6" t="s">
        <v>204</v>
      </c>
      <c r="E90" s="6">
        <v>31</v>
      </c>
      <c r="F90" s="8" t="s">
        <v>85</v>
      </c>
      <c r="G90" s="7">
        <v>1</v>
      </c>
      <c r="H90" s="27">
        <v>0</v>
      </c>
      <c r="I90" s="49">
        <f t="shared" si="6"/>
        <v>0</v>
      </c>
      <c r="J90" s="7" t="s">
        <v>205</v>
      </c>
    </row>
    <row r="91" spans="1:10" ht="15" customHeight="1">
      <c r="A91" s="2">
        <v>95</v>
      </c>
      <c r="B91" s="7" t="s">
        <v>15</v>
      </c>
      <c r="C91" s="48" t="s">
        <v>206</v>
      </c>
      <c r="D91" s="6" t="s">
        <v>204</v>
      </c>
      <c r="E91" s="6">
        <v>20</v>
      </c>
      <c r="F91" s="8" t="s">
        <v>207</v>
      </c>
      <c r="G91" s="7">
        <v>1</v>
      </c>
      <c r="H91" s="27">
        <v>0</v>
      </c>
      <c r="I91" s="49">
        <f t="shared" si="6"/>
        <v>0</v>
      </c>
      <c r="J91" s="7" t="s">
        <v>205</v>
      </c>
    </row>
    <row r="92" spans="1:10" ht="15" customHeight="1">
      <c r="A92" s="2">
        <v>96</v>
      </c>
      <c r="B92" s="7" t="s">
        <v>15</v>
      </c>
      <c r="C92" s="48" t="s">
        <v>208</v>
      </c>
      <c r="D92" s="6" t="s">
        <v>209</v>
      </c>
      <c r="E92" s="6">
        <v>1</v>
      </c>
      <c r="F92" s="8" t="s">
        <v>56</v>
      </c>
      <c r="G92" s="7">
        <v>1</v>
      </c>
      <c r="H92" s="27">
        <v>16000</v>
      </c>
      <c r="I92" s="49">
        <f t="shared" si="6"/>
        <v>16000</v>
      </c>
      <c r="J92" s="7" t="s">
        <v>210</v>
      </c>
    </row>
    <row r="93" spans="1:10" ht="15" customHeight="1">
      <c r="A93" s="2">
        <v>97</v>
      </c>
      <c r="B93" s="7" t="s">
        <v>15</v>
      </c>
      <c r="C93" s="48" t="s">
        <v>211</v>
      </c>
      <c r="D93" s="6" t="s">
        <v>212</v>
      </c>
      <c r="E93" s="6">
        <v>1</v>
      </c>
      <c r="F93" s="8" t="s">
        <v>56</v>
      </c>
      <c r="G93" s="7">
        <v>1</v>
      </c>
      <c r="H93" s="27">
        <v>6500</v>
      </c>
      <c r="I93" s="49">
        <f t="shared" si="6"/>
        <v>6500</v>
      </c>
      <c r="J93" s="7" t="s">
        <v>210</v>
      </c>
    </row>
    <row r="94" spans="1:10" ht="15" customHeight="1">
      <c r="A94" s="2">
        <v>98</v>
      </c>
      <c r="B94" s="7" t="s">
        <v>42</v>
      </c>
      <c r="C94" s="50" t="s">
        <v>213</v>
      </c>
      <c r="D94" s="7" t="s">
        <v>214</v>
      </c>
      <c r="E94" s="7">
        <v>60</v>
      </c>
      <c r="F94" s="7" t="s">
        <v>215</v>
      </c>
      <c r="G94" s="7">
        <v>2</v>
      </c>
      <c r="H94" s="49">
        <v>600</v>
      </c>
      <c r="I94" s="49">
        <f t="shared" si="6"/>
        <v>72000</v>
      </c>
      <c r="J94" s="7"/>
    </row>
    <row r="95" spans="1:10" ht="15" customHeight="1">
      <c r="A95" s="2">
        <v>99</v>
      </c>
      <c r="B95" s="7" t="s">
        <v>42</v>
      </c>
      <c r="C95" s="50" t="s">
        <v>213</v>
      </c>
      <c r="D95" s="7" t="s">
        <v>216</v>
      </c>
      <c r="E95" s="7">
        <v>15</v>
      </c>
      <c r="F95" s="7" t="s">
        <v>215</v>
      </c>
      <c r="G95" s="7">
        <v>1</v>
      </c>
      <c r="H95" s="49">
        <v>600</v>
      </c>
      <c r="I95" s="49">
        <f t="shared" si="6"/>
        <v>9000</v>
      </c>
      <c r="J95" s="7"/>
    </row>
    <row r="96" spans="1:10" ht="15" customHeight="1">
      <c r="A96" s="2">
        <v>100</v>
      </c>
      <c r="B96" s="7" t="s">
        <v>15</v>
      </c>
      <c r="C96" s="50" t="s">
        <v>217</v>
      </c>
      <c r="D96" s="7"/>
      <c r="E96" s="7">
        <v>1</v>
      </c>
      <c r="F96" s="7" t="s">
        <v>218</v>
      </c>
      <c r="G96" s="7">
        <v>2</v>
      </c>
      <c r="H96" s="49">
        <v>12000</v>
      </c>
      <c r="I96" s="49">
        <f t="shared" si="6"/>
        <v>24000</v>
      </c>
      <c r="J96" s="7"/>
    </row>
    <row r="97" spans="1:10" ht="15" customHeight="1">
      <c r="A97" s="2">
        <v>101</v>
      </c>
      <c r="B97" s="73" t="s">
        <v>74</v>
      </c>
      <c r="C97" s="73"/>
      <c r="D97" s="73"/>
      <c r="E97" s="73"/>
      <c r="F97" s="73"/>
      <c r="G97" s="73"/>
      <c r="H97" s="73"/>
      <c r="I97" s="28">
        <f>SUM(I70:I96)</f>
        <v>463240</v>
      </c>
      <c r="J97" s="20"/>
    </row>
    <row r="98" spans="1:10" ht="15.9" customHeight="1">
      <c r="A98" s="2">
        <v>102</v>
      </c>
      <c r="B98" s="72" t="s">
        <v>16</v>
      </c>
      <c r="C98" s="72"/>
      <c r="D98" s="72"/>
      <c r="E98" s="72"/>
      <c r="F98" s="72"/>
      <c r="G98" s="72"/>
      <c r="H98" s="72"/>
      <c r="I98" s="4">
        <f>I10+I22+I37+I56+I68+I97</f>
        <v>1310240</v>
      </c>
      <c r="J98" s="4"/>
    </row>
    <row r="99" spans="1:10" ht="1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mergeCells count="22">
    <mergeCell ref="A99:J99"/>
    <mergeCell ref="C19:C20"/>
    <mergeCell ref="B57:J57"/>
    <mergeCell ref="B68:H68"/>
    <mergeCell ref="B69:J69"/>
    <mergeCell ref="B97:H97"/>
    <mergeCell ref="B98:H98"/>
    <mergeCell ref="B22:H22"/>
    <mergeCell ref="B23:J23"/>
    <mergeCell ref="B37:H37"/>
    <mergeCell ref="B38:J38"/>
    <mergeCell ref="B56:H56"/>
    <mergeCell ref="A4:B4"/>
    <mergeCell ref="C4:J4"/>
    <mergeCell ref="B6:J6"/>
    <mergeCell ref="B10:H10"/>
    <mergeCell ref="B11:J11"/>
    <mergeCell ref="A1:J1"/>
    <mergeCell ref="A2:B2"/>
    <mergeCell ref="C2:J2"/>
    <mergeCell ref="A3:B3"/>
    <mergeCell ref="C3:J3"/>
  </mergeCells>
  <phoneticPr fontId="16" type="noConversion"/>
  <conditionalFormatting sqref="H35">
    <cfRule type="cellIs" dxfId="25" priority="11" stopIfTrue="1" operator="lessThan">
      <formula>0</formula>
    </cfRule>
  </conditionalFormatting>
  <conditionalFormatting sqref="H42">
    <cfRule type="cellIs" dxfId="24" priority="10" stopIfTrue="1" operator="lessThan">
      <formula>0</formula>
    </cfRule>
  </conditionalFormatting>
  <conditionalFormatting sqref="H45">
    <cfRule type="cellIs" dxfId="23" priority="9" stopIfTrue="1" operator="lessThan">
      <formula>0</formula>
    </cfRule>
  </conditionalFormatting>
  <conditionalFormatting sqref="H63">
    <cfRule type="cellIs" dxfId="22" priority="4" stopIfTrue="1" operator="lessThan">
      <formula>0</formula>
    </cfRule>
  </conditionalFormatting>
  <conditionalFormatting sqref="F90:F93">
    <cfRule type="cellIs" dxfId="21" priority="1" stopIfTrue="1" operator="lessThan">
      <formula>0</formula>
    </cfRule>
  </conditionalFormatting>
  <conditionalFormatting sqref="H43:H44">
    <cfRule type="cellIs" dxfId="20" priority="7" stopIfTrue="1" operator="lessThan">
      <formula>0</formula>
    </cfRule>
  </conditionalFormatting>
  <conditionalFormatting sqref="H61:H62">
    <cfRule type="cellIs" dxfId="19" priority="2" stopIfTrue="1" operator="lessThan">
      <formula>0</formula>
    </cfRule>
  </conditionalFormatting>
  <conditionalFormatting sqref="D35 F39:F53">
    <cfRule type="cellIs" dxfId="18" priority="13" stopIfTrue="1" operator="lessThan">
      <formula>0</formula>
    </cfRule>
  </conditionalFormatting>
  <conditionalFormatting sqref="F35 H60 F58:F65">
    <cfRule type="cellIs" dxfId="17" priority="12" stopIfTrue="1" operator="lessThan">
      <formula>0</formula>
    </cfRule>
  </conditionalFormatting>
  <conditionalFormatting sqref="H46 H39:H41">
    <cfRule type="cellIs" dxfId="16" priority="8" stopIfTrue="1" operator="lessThan">
      <formula>0</formula>
    </cfRule>
  </conditionalFormatting>
  <conditionalFormatting sqref="H58:H59 H64">
    <cfRule type="cellIs" dxfId="15" priority="3" stopIfTrue="1" operator="lessThan">
      <formula>0</formula>
    </cfRule>
  </conditionalFormatting>
  <dataValidations count="1">
    <dataValidation type="list" allowBlank="1" showInputMessage="1" showErrorMessage="1" sqref="B7:B9 B12:B21 B24:B36 B39:B55 B58:B67 B70:B96" xr:uid="{00000000-0002-0000-0200-000000000000}">
      <formula1>"酒店,交通,用餐,团建,搭建,灯光设备,音响设备,LED设备,物料制作,工作人员,项目运营"</formula1>
    </dataValidation>
  </dataValidation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opLeftCell="A4" zoomScale="60" zoomScaleNormal="60" workbookViewId="0">
      <selection activeCell="L21" sqref="L21"/>
    </sheetView>
  </sheetViews>
  <sheetFormatPr defaultColWidth="6.59765625" defaultRowHeight="22.2"/>
  <cols>
    <col min="1" max="1" width="6.53125" customWidth="1"/>
    <col min="2" max="2" width="18.86328125" customWidth="1"/>
    <col min="3" max="3" width="24.6640625" customWidth="1"/>
    <col min="4" max="4" width="17.6640625" customWidth="1"/>
    <col min="5" max="6" width="7.1328125" customWidth="1"/>
    <col min="7" max="7" width="9.86328125" customWidth="1"/>
    <col min="8" max="8" width="10.73046875" customWidth="1"/>
    <col min="9" max="9" width="9.86328125" customWidth="1"/>
  </cols>
  <sheetData>
    <row r="1" spans="1:10" ht="25.8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0">
      <c r="A3" s="66" t="s">
        <v>3</v>
      </c>
      <c r="B3" s="66"/>
      <c r="C3" s="67" t="s">
        <v>4</v>
      </c>
      <c r="D3" s="67" t="s">
        <v>22</v>
      </c>
      <c r="E3" s="67"/>
      <c r="F3" s="67"/>
      <c r="G3" s="67"/>
      <c r="H3" s="67"/>
      <c r="I3" s="67"/>
      <c r="J3" s="67"/>
    </row>
    <row r="4" spans="1:10">
      <c r="A4" s="75" t="s">
        <v>5</v>
      </c>
      <c r="B4" s="75"/>
      <c r="C4" s="76" t="s">
        <v>6</v>
      </c>
      <c r="D4" s="76"/>
      <c r="E4" s="76"/>
      <c r="F4" s="76"/>
      <c r="G4" s="76"/>
      <c r="H4" s="76"/>
      <c r="I4" s="76"/>
      <c r="J4" s="76"/>
    </row>
    <row r="5" spans="1:10">
      <c r="A5" s="29">
        <v>1</v>
      </c>
      <c r="B5" s="77" t="s">
        <v>75</v>
      </c>
      <c r="C5" s="77"/>
      <c r="D5" s="77"/>
      <c r="E5" s="77"/>
      <c r="F5" s="77"/>
      <c r="G5" s="77"/>
      <c r="H5" s="77"/>
      <c r="I5" s="77"/>
      <c r="J5" s="78"/>
    </row>
    <row r="6" spans="1:10" ht="25.05" customHeight="1">
      <c r="A6" s="30">
        <v>2</v>
      </c>
      <c r="B6" s="5" t="s">
        <v>75</v>
      </c>
      <c r="C6" s="80" t="s">
        <v>219</v>
      </c>
      <c r="D6" s="31" t="s">
        <v>220</v>
      </c>
      <c r="E6" s="32">
        <v>28</v>
      </c>
      <c r="F6" s="8" t="s">
        <v>78</v>
      </c>
      <c r="G6" s="33">
        <v>3</v>
      </c>
      <c r="H6" s="9">
        <v>700</v>
      </c>
      <c r="I6" s="9">
        <f t="shared" ref="I6:I26" si="0">E6*G6*H6</f>
        <v>58800</v>
      </c>
      <c r="J6" s="40"/>
    </row>
    <row r="7" spans="1:10" ht="25.05" customHeight="1">
      <c r="A7" s="30">
        <v>3</v>
      </c>
      <c r="B7" s="5" t="s">
        <v>75</v>
      </c>
      <c r="C7" s="80"/>
      <c r="D7" s="31" t="s">
        <v>221</v>
      </c>
      <c r="E7" s="32">
        <v>6</v>
      </c>
      <c r="F7" s="8" t="s">
        <v>78</v>
      </c>
      <c r="G7" s="33">
        <v>3</v>
      </c>
      <c r="H7" s="9">
        <v>120</v>
      </c>
      <c r="I7" s="9">
        <f t="shared" si="0"/>
        <v>2160</v>
      </c>
      <c r="J7" s="40"/>
    </row>
    <row r="8" spans="1:10" ht="25.05" customHeight="1">
      <c r="A8" s="30">
        <v>4</v>
      </c>
      <c r="B8" s="5" t="s">
        <v>75</v>
      </c>
      <c r="C8" s="80"/>
      <c r="D8" s="34" t="s">
        <v>222</v>
      </c>
      <c r="E8" s="32">
        <v>1</v>
      </c>
      <c r="F8" s="8" t="s">
        <v>78</v>
      </c>
      <c r="G8" s="33">
        <v>3</v>
      </c>
      <c r="H8" s="9">
        <v>0</v>
      </c>
      <c r="I8" s="9">
        <f t="shared" si="0"/>
        <v>0</v>
      </c>
      <c r="J8" s="40"/>
    </row>
    <row r="9" spans="1:10" ht="25.05" customHeight="1">
      <c r="A9" s="30">
        <v>5</v>
      </c>
      <c r="B9" s="5" t="s">
        <v>75</v>
      </c>
      <c r="C9" s="80"/>
      <c r="D9" s="31" t="s">
        <v>223</v>
      </c>
      <c r="E9" s="32">
        <v>1</v>
      </c>
      <c r="F9" s="35" t="s">
        <v>85</v>
      </c>
      <c r="G9" s="33">
        <v>3</v>
      </c>
      <c r="H9" s="9">
        <v>0</v>
      </c>
      <c r="I9" s="9">
        <f t="shared" si="0"/>
        <v>0</v>
      </c>
      <c r="J9" s="40"/>
    </row>
    <row r="10" spans="1:10" ht="25.05" customHeight="1">
      <c r="A10" s="30">
        <v>6</v>
      </c>
      <c r="B10" s="5" t="s">
        <v>75</v>
      </c>
      <c r="C10" s="80"/>
      <c r="D10" s="31" t="s">
        <v>224</v>
      </c>
      <c r="E10" s="32">
        <v>1</v>
      </c>
      <c r="F10" s="35" t="s">
        <v>85</v>
      </c>
      <c r="G10" s="33">
        <v>3</v>
      </c>
      <c r="H10" s="9">
        <v>2000</v>
      </c>
      <c r="I10" s="9">
        <f t="shared" si="0"/>
        <v>6000</v>
      </c>
      <c r="J10" s="40"/>
    </row>
    <row r="11" spans="1:10" ht="25.05" customHeight="1">
      <c r="A11" s="30">
        <v>7</v>
      </c>
      <c r="B11" s="5" t="s">
        <v>75</v>
      </c>
      <c r="C11" s="80" t="s">
        <v>225</v>
      </c>
      <c r="D11" s="31" t="s">
        <v>220</v>
      </c>
      <c r="E11" s="32">
        <v>28</v>
      </c>
      <c r="F11" s="8" t="s">
        <v>78</v>
      </c>
      <c r="G11" s="33">
        <v>3</v>
      </c>
      <c r="H11" s="9">
        <v>700</v>
      </c>
      <c r="I11" s="9">
        <f t="shared" si="0"/>
        <v>58800</v>
      </c>
      <c r="J11" s="40"/>
    </row>
    <row r="12" spans="1:10" ht="25.05" customHeight="1">
      <c r="A12" s="30">
        <v>8</v>
      </c>
      <c r="B12" s="5" t="s">
        <v>75</v>
      </c>
      <c r="C12" s="80"/>
      <c r="D12" s="31" t="s">
        <v>221</v>
      </c>
      <c r="E12" s="32">
        <v>6</v>
      </c>
      <c r="F12" s="8" t="s">
        <v>78</v>
      </c>
      <c r="G12" s="33">
        <v>3</v>
      </c>
      <c r="H12" s="9">
        <v>120</v>
      </c>
      <c r="I12" s="9">
        <f t="shared" si="0"/>
        <v>2160</v>
      </c>
      <c r="J12" s="40"/>
    </row>
    <row r="13" spans="1:10" ht="25.05" customHeight="1">
      <c r="A13" s="30">
        <v>9</v>
      </c>
      <c r="B13" s="5" t="s">
        <v>75</v>
      </c>
      <c r="C13" s="80"/>
      <c r="D13" s="34" t="s">
        <v>222</v>
      </c>
      <c r="E13" s="32">
        <v>1</v>
      </c>
      <c r="F13" s="8" t="s">
        <v>78</v>
      </c>
      <c r="G13" s="33">
        <v>3</v>
      </c>
      <c r="H13" s="9">
        <v>0</v>
      </c>
      <c r="I13" s="9">
        <f t="shared" si="0"/>
        <v>0</v>
      </c>
      <c r="J13" s="40"/>
    </row>
    <row r="14" spans="1:10" ht="25.05" customHeight="1">
      <c r="A14" s="30">
        <v>10</v>
      </c>
      <c r="B14" s="5" t="s">
        <v>75</v>
      </c>
      <c r="C14" s="80"/>
      <c r="D14" s="31" t="s">
        <v>223</v>
      </c>
      <c r="E14" s="32">
        <v>1</v>
      </c>
      <c r="F14" s="35" t="s">
        <v>85</v>
      </c>
      <c r="G14" s="33">
        <v>3</v>
      </c>
      <c r="H14" s="9">
        <v>0</v>
      </c>
      <c r="I14" s="9">
        <f t="shared" si="0"/>
        <v>0</v>
      </c>
      <c r="J14" s="40"/>
    </row>
    <row r="15" spans="1:10" ht="25.05" customHeight="1">
      <c r="A15" s="30">
        <v>11</v>
      </c>
      <c r="B15" s="5" t="s">
        <v>75</v>
      </c>
      <c r="C15" s="80"/>
      <c r="D15" s="31" t="s">
        <v>224</v>
      </c>
      <c r="E15" s="32">
        <v>1</v>
      </c>
      <c r="F15" s="35" t="s">
        <v>85</v>
      </c>
      <c r="G15" s="33">
        <v>3</v>
      </c>
      <c r="H15" s="9">
        <v>2000</v>
      </c>
      <c r="I15" s="9">
        <f t="shared" si="0"/>
        <v>6000</v>
      </c>
      <c r="J15" s="40"/>
    </row>
    <row r="16" spans="1:10" ht="25.05" customHeight="1">
      <c r="A16" s="30">
        <v>12</v>
      </c>
      <c r="B16" s="5" t="s">
        <v>75</v>
      </c>
      <c r="C16" s="81" t="s">
        <v>226</v>
      </c>
      <c r="D16" s="31" t="s">
        <v>220</v>
      </c>
      <c r="E16" s="32">
        <v>28</v>
      </c>
      <c r="F16" s="8" t="s">
        <v>78</v>
      </c>
      <c r="G16" s="33">
        <v>2</v>
      </c>
      <c r="H16" s="9">
        <v>700</v>
      </c>
      <c r="I16" s="9">
        <f t="shared" si="0"/>
        <v>39200</v>
      </c>
      <c r="J16" s="40"/>
    </row>
    <row r="17" spans="1:10" ht="25.05" customHeight="1">
      <c r="A17" s="30">
        <v>13</v>
      </c>
      <c r="B17" s="5" t="s">
        <v>75</v>
      </c>
      <c r="C17" s="81"/>
      <c r="D17" s="31" t="s">
        <v>221</v>
      </c>
      <c r="E17" s="32">
        <v>6</v>
      </c>
      <c r="F17" s="8" t="s">
        <v>78</v>
      </c>
      <c r="G17" s="33">
        <v>2</v>
      </c>
      <c r="H17" s="9">
        <v>120</v>
      </c>
      <c r="I17" s="9">
        <f t="shared" si="0"/>
        <v>1440</v>
      </c>
      <c r="J17" s="40"/>
    </row>
    <row r="18" spans="1:10" ht="25.05" customHeight="1">
      <c r="A18" s="30">
        <v>14</v>
      </c>
      <c r="B18" s="5" t="s">
        <v>75</v>
      </c>
      <c r="C18" s="81"/>
      <c r="D18" s="34" t="s">
        <v>222</v>
      </c>
      <c r="E18" s="32">
        <v>1</v>
      </c>
      <c r="F18" s="8" t="s">
        <v>78</v>
      </c>
      <c r="G18" s="33">
        <v>2</v>
      </c>
      <c r="H18" s="9">
        <v>0</v>
      </c>
      <c r="I18" s="9">
        <f t="shared" si="0"/>
        <v>0</v>
      </c>
      <c r="J18" s="40"/>
    </row>
    <row r="19" spans="1:10" ht="25.05" customHeight="1">
      <c r="A19" s="30">
        <v>15</v>
      </c>
      <c r="B19" s="5" t="s">
        <v>75</v>
      </c>
      <c r="C19" s="81"/>
      <c r="D19" s="31" t="s">
        <v>223</v>
      </c>
      <c r="E19" s="32">
        <v>1</v>
      </c>
      <c r="F19" s="35" t="s">
        <v>85</v>
      </c>
      <c r="G19" s="33">
        <v>2</v>
      </c>
      <c r="H19" s="9">
        <v>0</v>
      </c>
      <c r="I19" s="9">
        <f t="shared" si="0"/>
        <v>0</v>
      </c>
      <c r="J19" s="40"/>
    </row>
    <row r="20" spans="1:10" ht="25.05" customHeight="1">
      <c r="A20" s="30">
        <v>16</v>
      </c>
      <c r="B20" s="5" t="s">
        <v>75</v>
      </c>
      <c r="C20" s="81"/>
      <c r="D20" s="31" t="s">
        <v>224</v>
      </c>
      <c r="E20" s="32">
        <v>1</v>
      </c>
      <c r="F20" s="35" t="s">
        <v>85</v>
      </c>
      <c r="G20" s="33">
        <v>2</v>
      </c>
      <c r="H20" s="9">
        <v>2000</v>
      </c>
      <c r="I20" s="9">
        <f t="shared" si="0"/>
        <v>4000</v>
      </c>
      <c r="J20" s="40"/>
    </row>
    <row r="21" spans="1:10" ht="25.05" customHeight="1">
      <c r="A21" s="30">
        <v>17</v>
      </c>
      <c r="B21" s="5" t="s">
        <v>75</v>
      </c>
      <c r="C21" s="81" t="s">
        <v>227</v>
      </c>
      <c r="D21" s="31" t="s">
        <v>220</v>
      </c>
      <c r="E21" s="32">
        <v>28</v>
      </c>
      <c r="F21" s="8" t="s">
        <v>78</v>
      </c>
      <c r="G21" s="33">
        <v>1</v>
      </c>
      <c r="H21" s="9">
        <v>700</v>
      </c>
      <c r="I21" s="9">
        <f t="shared" si="0"/>
        <v>19600</v>
      </c>
      <c r="J21" s="40"/>
    </row>
    <row r="22" spans="1:10" ht="25.05" customHeight="1">
      <c r="A22" s="30">
        <v>18</v>
      </c>
      <c r="B22" s="5" t="s">
        <v>75</v>
      </c>
      <c r="C22" s="81"/>
      <c r="D22" s="31" t="s">
        <v>221</v>
      </c>
      <c r="E22" s="32">
        <v>6</v>
      </c>
      <c r="F22" s="8" t="s">
        <v>78</v>
      </c>
      <c r="G22" s="33">
        <v>1</v>
      </c>
      <c r="H22" s="9">
        <v>120</v>
      </c>
      <c r="I22" s="9">
        <f t="shared" si="0"/>
        <v>720</v>
      </c>
      <c r="J22" s="40"/>
    </row>
    <row r="23" spans="1:10" ht="25.05" customHeight="1">
      <c r="A23" s="30">
        <v>19</v>
      </c>
      <c r="B23" s="5" t="s">
        <v>75</v>
      </c>
      <c r="C23" s="81"/>
      <c r="D23" s="34" t="s">
        <v>222</v>
      </c>
      <c r="E23" s="32">
        <v>1</v>
      </c>
      <c r="F23" s="8" t="s">
        <v>78</v>
      </c>
      <c r="G23" s="33">
        <v>1</v>
      </c>
      <c r="H23" s="9">
        <v>0</v>
      </c>
      <c r="I23" s="9">
        <f t="shared" si="0"/>
        <v>0</v>
      </c>
      <c r="J23" s="40"/>
    </row>
    <row r="24" spans="1:10" ht="25.05" customHeight="1">
      <c r="A24" s="30">
        <v>20</v>
      </c>
      <c r="B24" s="5" t="s">
        <v>75</v>
      </c>
      <c r="C24" s="81"/>
      <c r="D24" s="31" t="s">
        <v>223</v>
      </c>
      <c r="E24" s="32">
        <v>1</v>
      </c>
      <c r="F24" s="35" t="s">
        <v>85</v>
      </c>
      <c r="G24" s="33">
        <v>1</v>
      </c>
      <c r="H24" s="9">
        <v>0</v>
      </c>
      <c r="I24" s="9">
        <f t="shared" si="0"/>
        <v>0</v>
      </c>
      <c r="J24" s="40"/>
    </row>
    <row r="25" spans="1:10" ht="25.05" customHeight="1">
      <c r="A25" s="30">
        <v>21</v>
      </c>
      <c r="B25" s="5" t="s">
        <v>75</v>
      </c>
      <c r="C25" s="81"/>
      <c r="D25" s="31" t="s">
        <v>224</v>
      </c>
      <c r="E25" s="32">
        <v>1</v>
      </c>
      <c r="F25" s="35" t="s">
        <v>85</v>
      </c>
      <c r="G25" s="33">
        <v>1</v>
      </c>
      <c r="H25" s="9">
        <v>2000</v>
      </c>
      <c r="I25" s="9">
        <f t="shared" si="0"/>
        <v>2000</v>
      </c>
      <c r="J25" s="40"/>
    </row>
    <row r="26" spans="1:10" ht="25.05" customHeight="1">
      <c r="A26" s="30">
        <v>22</v>
      </c>
      <c r="B26" s="5" t="s">
        <v>47</v>
      </c>
      <c r="C26" s="36" t="s">
        <v>228</v>
      </c>
      <c r="D26" s="37"/>
      <c r="E26" s="36">
        <v>5</v>
      </c>
      <c r="F26" s="35" t="s">
        <v>85</v>
      </c>
      <c r="G26" s="38">
        <v>1</v>
      </c>
      <c r="H26" s="9">
        <v>200</v>
      </c>
      <c r="I26" s="9">
        <f t="shared" si="0"/>
        <v>1000</v>
      </c>
      <c r="J26" s="40"/>
    </row>
    <row r="27" spans="1:10">
      <c r="A27" s="30">
        <v>23</v>
      </c>
      <c r="B27" s="73" t="s">
        <v>74</v>
      </c>
      <c r="C27" s="73"/>
      <c r="D27" s="73"/>
      <c r="E27" s="73"/>
      <c r="F27" s="73"/>
      <c r="G27" s="73"/>
      <c r="H27" s="73"/>
      <c r="I27" s="28">
        <f>SUM(I6:I26)</f>
        <v>201880</v>
      </c>
      <c r="J27" s="41"/>
    </row>
    <row r="28" spans="1:10">
      <c r="A28" s="39">
        <v>24</v>
      </c>
      <c r="B28" s="79" t="s">
        <v>16</v>
      </c>
      <c r="C28" s="79"/>
      <c r="D28" s="79"/>
      <c r="E28" s="79"/>
      <c r="F28" s="79"/>
      <c r="G28" s="79"/>
      <c r="H28" s="79"/>
      <c r="I28" s="42">
        <f>I27</f>
        <v>201880</v>
      </c>
      <c r="J28" s="43"/>
    </row>
  </sheetData>
  <mergeCells count="14">
    <mergeCell ref="A4:B4"/>
    <mergeCell ref="C4:J4"/>
    <mergeCell ref="B5:J5"/>
    <mergeCell ref="B27:H27"/>
    <mergeCell ref="B28:H28"/>
    <mergeCell ref="C6:C10"/>
    <mergeCell ref="C11:C15"/>
    <mergeCell ref="C16:C20"/>
    <mergeCell ref="C21:C25"/>
    <mergeCell ref="A1:J1"/>
    <mergeCell ref="A2:B2"/>
    <mergeCell ref="C2:J2"/>
    <mergeCell ref="A3:B3"/>
    <mergeCell ref="C3:J3"/>
  </mergeCells>
  <phoneticPr fontId="16" type="noConversion"/>
  <dataValidations count="1">
    <dataValidation type="list" allowBlank="1" showInputMessage="1" showErrorMessage="1" sqref="B6:B26" xr:uid="{00000000-0002-0000-03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3"/>
  <sheetViews>
    <sheetView zoomScale="70" zoomScaleNormal="70" workbookViewId="0">
      <selection activeCell="C24" sqref="C24:F29"/>
    </sheetView>
  </sheetViews>
  <sheetFormatPr defaultColWidth="11" defaultRowHeight="22.2"/>
  <cols>
    <col min="1" max="1" width="3.3984375" customWidth="1"/>
    <col min="2" max="2" width="7.73046875" customWidth="1"/>
    <col min="3" max="3" width="17.796875" customWidth="1"/>
    <col min="4" max="4" width="26.3984375" customWidth="1"/>
    <col min="5" max="7" width="8.6640625"/>
    <col min="8" max="8" width="8.6640625" style="1"/>
    <col min="9" max="9" width="8.796875" style="1"/>
    <col min="10" max="10" width="15.3984375" customWidth="1"/>
  </cols>
  <sheetData>
    <row r="1" spans="1:10" ht="25.8">
      <c r="A1" s="63" t="s">
        <v>229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0" ht="15" customHeight="1">
      <c r="A3" s="66" t="s">
        <v>3</v>
      </c>
      <c r="B3" s="66"/>
      <c r="C3" s="67" t="s">
        <v>4</v>
      </c>
      <c r="D3" s="67" t="s">
        <v>22</v>
      </c>
      <c r="E3" s="67"/>
      <c r="F3" s="67"/>
      <c r="G3" s="67"/>
      <c r="H3" s="67"/>
      <c r="I3" s="67"/>
      <c r="J3" s="67"/>
    </row>
    <row r="4" spans="1:10" ht="15" customHeight="1">
      <c r="A4" s="68" t="s">
        <v>5</v>
      </c>
      <c r="B4" s="68"/>
      <c r="C4" s="67" t="s">
        <v>6</v>
      </c>
      <c r="D4" s="67"/>
      <c r="E4" s="67"/>
      <c r="F4" s="67"/>
      <c r="G4" s="67"/>
      <c r="H4" s="67"/>
      <c r="I4" s="67"/>
      <c r="J4" s="67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69" t="s">
        <v>75</v>
      </c>
      <c r="C6" s="70"/>
      <c r="D6" s="70"/>
      <c r="E6" s="70"/>
      <c r="F6" s="70"/>
      <c r="G6" s="70"/>
      <c r="H6" s="70"/>
      <c r="I6" s="70"/>
      <c r="J6" s="71"/>
    </row>
    <row r="7" spans="1:10" ht="15" customHeight="1">
      <c r="A7" s="2">
        <v>2</v>
      </c>
      <c r="B7" s="10" t="s">
        <v>75</v>
      </c>
      <c r="C7" s="6" t="s">
        <v>76</v>
      </c>
      <c r="D7" s="7" t="s">
        <v>230</v>
      </c>
      <c r="E7" s="6">
        <v>80</v>
      </c>
      <c r="F7" s="8" t="s">
        <v>78</v>
      </c>
      <c r="G7" s="10">
        <v>3</v>
      </c>
      <c r="H7" s="11">
        <v>800</v>
      </c>
      <c r="I7" s="11">
        <f>E7*G7*H7</f>
        <v>192000</v>
      </c>
      <c r="J7" s="10" t="s">
        <v>231</v>
      </c>
    </row>
    <row r="8" spans="1:10" ht="15" customHeight="1">
      <c r="A8" s="2">
        <v>3</v>
      </c>
      <c r="B8" s="10" t="s">
        <v>75</v>
      </c>
      <c r="C8" s="10" t="s">
        <v>83</v>
      </c>
      <c r="D8" s="10" t="s">
        <v>232</v>
      </c>
      <c r="E8" s="10">
        <v>1</v>
      </c>
      <c r="F8" s="23" t="s">
        <v>56</v>
      </c>
      <c r="G8" s="10">
        <v>3</v>
      </c>
      <c r="H8" s="82">
        <v>6500</v>
      </c>
      <c r="I8" s="82">
        <f>E10*G10*H8</f>
        <v>19500</v>
      </c>
      <c r="J8" s="10" t="s">
        <v>231</v>
      </c>
    </row>
    <row r="9" spans="1:10" ht="15" customHeight="1">
      <c r="A9" s="2">
        <v>4</v>
      </c>
      <c r="B9" s="10" t="s">
        <v>75</v>
      </c>
      <c r="C9" s="10" t="s">
        <v>233</v>
      </c>
      <c r="D9" s="10" t="s">
        <v>234</v>
      </c>
      <c r="E9" s="10">
        <v>1</v>
      </c>
      <c r="F9" s="23" t="s">
        <v>85</v>
      </c>
      <c r="G9" s="10">
        <v>3</v>
      </c>
      <c r="H9" s="82"/>
      <c r="I9" s="82"/>
      <c r="J9" s="10" t="s">
        <v>231</v>
      </c>
    </row>
    <row r="10" spans="1:10" ht="15" customHeight="1">
      <c r="A10" s="2">
        <v>5</v>
      </c>
      <c r="B10" s="10" t="s">
        <v>75</v>
      </c>
      <c r="C10" s="10" t="s">
        <v>89</v>
      </c>
      <c r="D10" s="10" t="s">
        <v>235</v>
      </c>
      <c r="E10" s="10">
        <v>1</v>
      </c>
      <c r="F10" s="23" t="s">
        <v>85</v>
      </c>
      <c r="G10" s="10">
        <v>3</v>
      </c>
      <c r="H10" s="82"/>
      <c r="I10" s="82"/>
      <c r="J10" s="10" t="s">
        <v>231</v>
      </c>
    </row>
    <row r="11" spans="1:10" ht="15" customHeight="1">
      <c r="A11" s="2">
        <v>6</v>
      </c>
      <c r="B11" s="10" t="s">
        <v>75</v>
      </c>
      <c r="C11" s="10" t="s">
        <v>114</v>
      </c>
      <c r="D11" s="10" t="s">
        <v>92</v>
      </c>
      <c r="E11" s="10">
        <v>1</v>
      </c>
      <c r="F11" s="23" t="s">
        <v>85</v>
      </c>
      <c r="G11" s="10">
        <v>3</v>
      </c>
      <c r="H11" s="82"/>
      <c r="I11" s="82"/>
      <c r="J11" s="10" t="s">
        <v>231</v>
      </c>
    </row>
    <row r="12" spans="1:10" ht="15" customHeight="1">
      <c r="A12" s="2">
        <v>7</v>
      </c>
      <c r="B12" s="10" t="s">
        <v>75</v>
      </c>
      <c r="C12" s="10" t="s">
        <v>93</v>
      </c>
      <c r="D12" s="10" t="s">
        <v>236</v>
      </c>
      <c r="E12" s="10">
        <v>1</v>
      </c>
      <c r="F12" s="23" t="s">
        <v>85</v>
      </c>
      <c r="G12" s="10">
        <v>3</v>
      </c>
      <c r="H12" s="82"/>
      <c r="I12" s="82"/>
      <c r="J12" s="10" t="s">
        <v>231</v>
      </c>
    </row>
    <row r="13" spans="1:10" ht="15" customHeight="1">
      <c r="A13" s="2">
        <v>8</v>
      </c>
      <c r="B13" s="10" t="s">
        <v>42</v>
      </c>
      <c r="C13" s="6" t="s">
        <v>96</v>
      </c>
      <c r="D13" s="7" t="s">
        <v>237</v>
      </c>
      <c r="E13" s="6">
        <v>1</v>
      </c>
      <c r="F13" s="8" t="s">
        <v>45</v>
      </c>
      <c r="G13" s="10">
        <v>4</v>
      </c>
      <c r="H13" s="27">
        <v>3000</v>
      </c>
      <c r="I13" s="11">
        <f>E13*G13*H13</f>
        <v>12000</v>
      </c>
      <c r="J13" s="10"/>
    </row>
    <row r="14" spans="1:10" ht="15" customHeight="1">
      <c r="A14" s="2">
        <v>9</v>
      </c>
      <c r="B14" s="73" t="s">
        <v>74</v>
      </c>
      <c r="C14" s="73"/>
      <c r="D14" s="73"/>
      <c r="E14" s="73"/>
      <c r="F14" s="73"/>
      <c r="G14" s="73"/>
      <c r="H14" s="73"/>
      <c r="I14" s="4">
        <f>SUM(I7:I13)</f>
        <v>223500</v>
      </c>
      <c r="J14" s="3"/>
    </row>
    <row r="15" spans="1:10" ht="15" customHeight="1">
      <c r="A15" s="2">
        <v>10</v>
      </c>
      <c r="B15" s="69" t="s">
        <v>98</v>
      </c>
      <c r="C15" s="70"/>
      <c r="D15" s="70"/>
      <c r="E15" s="70"/>
      <c r="F15" s="70"/>
      <c r="G15" s="70"/>
      <c r="H15" s="70"/>
      <c r="I15" s="70"/>
      <c r="J15" s="71"/>
    </row>
    <row r="16" spans="1:10" ht="15" customHeight="1">
      <c r="A16" s="2">
        <v>11</v>
      </c>
      <c r="B16" s="10" t="s">
        <v>98</v>
      </c>
      <c r="C16" s="12" t="s">
        <v>238</v>
      </c>
      <c r="D16" s="12" t="s">
        <v>239</v>
      </c>
      <c r="E16" s="12">
        <v>15</v>
      </c>
      <c r="F16" s="13" t="s">
        <v>85</v>
      </c>
      <c r="G16" s="10">
        <v>3</v>
      </c>
      <c r="H16" s="83">
        <v>5500</v>
      </c>
      <c r="I16" s="88">
        <f>H16*G18</f>
        <v>16500</v>
      </c>
      <c r="J16" s="10" t="s">
        <v>231</v>
      </c>
    </row>
    <row r="17" spans="1:10" ht="15" customHeight="1">
      <c r="A17" s="2">
        <v>12</v>
      </c>
      <c r="B17" s="10" t="s">
        <v>98</v>
      </c>
      <c r="C17" s="12" t="s">
        <v>111</v>
      </c>
      <c r="D17" s="12" t="s">
        <v>240</v>
      </c>
      <c r="E17" s="12">
        <v>30</v>
      </c>
      <c r="F17" s="13" t="s">
        <v>85</v>
      </c>
      <c r="G17" s="10">
        <v>3</v>
      </c>
      <c r="H17" s="84"/>
      <c r="I17" s="89"/>
      <c r="J17" s="10" t="s">
        <v>231</v>
      </c>
    </row>
    <row r="18" spans="1:10" ht="15" customHeight="1">
      <c r="A18" s="2">
        <v>13</v>
      </c>
      <c r="B18" s="10" t="s">
        <v>98</v>
      </c>
      <c r="C18" s="12" t="s">
        <v>241</v>
      </c>
      <c r="D18" s="12" t="s">
        <v>242</v>
      </c>
      <c r="E18" s="12">
        <v>15</v>
      </c>
      <c r="F18" s="13" t="s">
        <v>85</v>
      </c>
      <c r="G18" s="10">
        <v>3</v>
      </c>
      <c r="H18" s="84"/>
      <c r="I18" s="89"/>
      <c r="J18" s="10" t="s">
        <v>231</v>
      </c>
    </row>
    <row r="19" spans="1:10" ht="15" customHeight="1">
      <c r="A19" s="2">
        <v>14</v>
      </c>
      <c r="B19" s="10" t="s">
        <v>98</v>
      </c>
      <c r="C19" s="15" t="s">
        <v>243</v>
      </c>
      <c r="D19" s="15" t="s">
        <v>244</v>
      </c>
      <c r="E19" s="15">
        <v>15</v>
      </c>
      <c r="F19" s="13" t="s">
        <v>85</v>
      </c>
      <c r="G19" s="10">
        <v>3</v>
      </c>
      <c r="H19" s="84"/>
      <c r="I19" s="89"/>
      <c r="J19" s="10" t="s">
        <v>231</v>
      </c>
    </row>
    <row r="20" spans="1:10" ht="15" customHeight="1">
      <c r="A20" s="2">
        <v>15</v>
      </c>
      <c r="B20" s="10" t="s">
        <v>98</v>
      </c>
      <c r="C20" s="15" t="s">
        <v>114</v>
      </c>
      <c r="D20" s="15" t="s">
        <v>115</v>
      </c>
      <c r="E20" s="15">
        <v>15</v>
      </c>
      <c r="F20" s="13" t="s">
        <v>85</v>
      </c>
      <c r="G20" s="10">
        <v>3</v>
      </c>
      <c r="H20" s="84"/>
      <c r="I20" s="89"/>
      <c r="J20" s="10" t="s">
        <v>231</v>
      </c>
    </row>
    <row r="21" spans="1:10" ht="15" customHeight="1">
      <c r="A21" s="2">
        <v>16</v>
      </c>
      <c r="B21" s="10" t="s">
        <v>42</v>
      </c>
      <c r="C21" s="6" t="s">
        <v>118</v>
      </c>
      <c r="D21" s="6" t="s">
        <v>245</v>
      </c>
      <c r="E21" s="6">
        <v>15</v>
      </c>
      <c r="F21" s="8" t="s">
        <v>45</v>
      </c>
      <c r="G21" s="10">
        <v>3</v>
      </c>
      <c r="H21" s="27">
        <v>500</v>
      </c>
      <c r="I21" s="11">
        <f>E21*G21*H21</f>
        <v>22500</v>
      </c>
      <c r="J21" s="10"/>
    </row>
    <row r="22" spans="1:10" ht="15" customHeight="1">
      <c r="A22" s="2">
        <v>17</v>
      </c>
      <c r="B22" s="73" t="s">
        <v>74</v>
      </c>
      <c r="C22" s="73"/>
      <c r="D22" s="73"/>
      <c r="E22" s="73"/>
      <c r="F22" s="73"/>
      <c r="G22" s="73"/>
      <c r="H22" s="73"/>
      <c r="I22" s="4">
        <f>SUM(I16:I21)</f>
        <v>39000</v>
      </c>
      <c r="J22" s="3"/>
    </row>
    <row r="23" spans="1:10" ht="15" customHeight="1">
      <c r="A23" s="2">
        <v>18</v>
      </c>
      <c r="B23" s="69" t="s">
        <v>122</v>
      </c>
      <c r="C23" s="70"/>
      <c r="D23" s="70"/>
      <c r="E23" s="70"/>
      <c r="F23" s="70"/>
      <c r="G23" s="70"/>
      <c r="H23" s="70"/>
      <c r="I23" s="70"/>
      <c r="J23" s="71"/>
    </row>
    <row r="24" spans="1:10" ht="15" customHeight="1">
      <c r="A24" s="2">
        <v>19</v>
      </c>
      <c r="B24" s="10" t="s">
        <v>122</v>
      </c>
      <c r="C24" s="15" t="s">
        <v>246</v>
      </c>
      <c r="D24" s="15" t="s">
        <v>247</v>
      </c>
      <c r="E24" s="15">
        <v>4</v>
      </c>
      <c r="F24" s="17" t="s">
        <v>85</v>
      </c>
      <c r="G24" s="10">
        <v>0</v>
      </c>
      <c r="H24" s="85">
        <v>2500</v>
      </c>
      <c r="I24" s="88">
        <f>E25*G25*H24</f>
        <v>0</v>
      </c>
      <c r="J24" s="10" t="s">
        <v>231</v>
      </c>
    </row>
    <row r="25" spans="1:10" ht="15" customHeight="1">
      <c r="A25" s="2">
        <v>20</v>
      </c>
      <c r="B25" s="10" t="s">
        <v>122</v>
      </c>
      <c r="C25" s="15" t="s">
        <v>248</v>
      </c>
      <c r="D25" s="16" t="s">
        <v>249</v>
      </c>
      <c r="E25" s="15">
        <v>1</v>
      </c>
      <c r="F25" s="17" t="s">
        <v>85</v>
      </c>
      <c r="G25" s="10">
        <v>0</v>
      </c>
      <c r="H25" s="86"/>
      <c r="I25" s="89"/>
      <c r="J25" s="10" t="s">
        <v>231</v>
      </c>
    </row>
    <row r="26" spans="1:10" ht="15" customHeight="1">
      <c r="A26" s="2">
        <v>21</v>
      </c>
      <c r="B26" s="10" t="s">
        <v>122</v>
      </c>
      <c r="C26" s="15" t="s">
        <v>250</v>
      </c>
      <c r="D26" s="16" t="s">
        <v>251</v>
      </c>
      <c r="E26" s="15">
        <v>2</v>
      </c>
      <c r="F26" s="17" t="s">
        <v>85</v>
      </c>
      <c r="G26" s="10">
        <v>0</v>
      </c>
      <c r="H26" s="87"/>
      <c r="I26" s="90"/>
      <c r="J26" s="10" t="s">
        <v>231</v>
      </c>
    </row>
    <row r="27" spans="1:10" ht="15" customHeight="1">
      <c r="A27" s="2">
        <v>22</v>
      </c>
      <c r="B27" s="10" t="s">
        <v>122</v>
      </c>
      <c r="C27" s="15" t="s">
        <v>246</v>
      </c>
      <c r="D27" s="16" t="s">
        <v>247</v>
      </c>
      <c r="E27" s="15">
        <v>4</v>
      </c>
      <c r="F27" s="17" t="s">
        <v>85</v>
      </c>
      <c r="G27" s="10">
        <v>0</v>
      </c>
      <c r="H27" s="85">
        <v>2000</v>
      </c>
      <c r="I27" s="88">
        <f>E28*G28*H27</f>
        <v>0</v>
      </c>
      <c r="J27" s="10" t="s">
        <v>252</v>
      </c>
    </row>
    <row r="28" spans="1:10" ht="15" customHeight="1">
      <c r="A28" s="2">
        <v>23</v>
      </c>
      <c r="B28" s="10" t="s">
        <v>122</v>
      </c>
      <c r="C28" s="15" t="s">
        <v>248</v>
      </c>
      <c r="D28" s="16" t="s">
        <v>249</v>
      </c>
      <c r="E28" s="15">
        <v>1</v>
      </c>
      <c r="F28" s="17" t="s">
        <v>85</v>
      </c>
      <c r="G28" s="10">
        <v>0</v>
      </c>
      <c r="H28" s="86"/>
      <c r="I28" s="89"/>
      <c r="J28" s="10" t="s">
        <v>252</v>
      </c>
    </row>
    <row r="29" spans="1:10" ht="15" customHeight="1">
      <c r="A29" s="2">
        <v>24</v>
      </c>
      <c r="B29" s="10" t="s">
        <v>122</v>
      </c>
      <c r="C29" s="15" t="s">
        <v>250</v>
      </c>
      <c r="D29" s="16" t="s">
        <v>251</v>
      </c>
      <c r="E29" s="15">
        <v>2</v>
      </c>
      <c r="F29" s="17" t="s">
        <v>85</v>
      </c>
      <c r="G29" s="10">
        <v>0</v>
      </c>
      <c r="H29" s="87"/>
      <c r="I29" s="90"/>
      <c r="J29" s="10" t="s">
        <v>252</v>
      </c>
    </row>
    <row r="30" spans="1:10" ht="15" customHeight="1">
      <c r="A30" s="2">
        <v>25</v>
      </c>
      <c r="B30" s="73" t="s">
        <v>74</v>
      </c>
      <c r="C30" s="73"/>
      <c r="D30" s="73"/>
      <c r="E30" s="73"/>
      <c r="F30" s="73"/>
      <c r="G30" s="73"/>
      <c r="H30" s="73"/>
      <c r="I30" s="4">
        <f>SUM(I24:I29)</f>
        <v>0</v>
      </c>
      <c r="J30" s="3"/>
    </row>
    <row r="31" spans="1:10" ht="15" customHeight="1">
      <c r="A31" s="2">
        <v>26</v>
      </c>
      <c r="B31" s="69" t="s">
        <v>171</v>
      </c>
      <c r="C31" s="70"/>
      <c r="D31" s="70"/>
      <c r="E31" s="70"/>
      <c r="F31" s="70"/>
      <c r="G31" s="70"/>
      <c r="H31" s="70"/>
      <c r="I31" s="70"/>
      <c r="J31" s="71"/>
    </row>
    <row r="32" spans="1:10" ht="15" customHeight="1">
      <c r="A32" s="2">
        <v>27</v>
      </c>
      <c r="B32" s="10" t="s">
        <v>15</v>
      </c>
      <c r="C32" s="10" t="s">
        <v>253</v>
      </c>
      <c r="D32" s="10"/>
      <c r="E32" s="10">
        <v>12</v>
      </c>
      <c r="F32" s="10" t="s">
        <v>50</v>
      </c>
      <c r="G32" s="10">
        <v>0</v>
      </c>
      <c r="H32" s="11">
        <v>800</v>
      </c>
      <c r="I32" s="11">
        <f t="shared" ref="I32:I41" si="0">E32*G32*H32</f>
        <v>0</v>
      </c>
      <c r="J32" s="10"/>
    </row>
    <row r="33" spans="1:10" ht="15" customHeight="1">
      <c r="A33" s="2">
        <v>28</v>
      </c>
      <c r="B33" s="10" t="s">
        <v>15</v>
      </c>
      <c r="C33" s="10" t="s">
        <v>254</v>
      </c>
      <c r="D33" s="10"/>
      <c r="E33" s="10">
        <v>12</v>
      </c>
      <c r="F33" s="10" t="s">
        <v>255</v>
      </c>
      <c r="G33" s="10">
        <v>0</v>
      </c>
      <c r="H33" s="11">
        <v>500</v>
      </c>
      <c r="I33" s="11">
        <f t="shared" si="0"/>
        <v>0</v>
      </c>
      <c r="J33" s="10"/>
    </row>
    <row r="34" spans="1:10" ht="15" customHeight="1">
      <c r="A34" s="2">
        <v>29</v>
      </c>
      <c r="B34" s="10" t="s">
        <v>15</v>
      </c>
      <c r="C34" s="10" t="s">
        <v>256</v>
      </c>
      <c r="D34" s="10" t="s">
        <v>257</v>
      </c>
      <c r="E34" s="10">
        <v>12</v>
      </c>
      <c r="F34" s="10" t="s">
        <v>255</v>
      </c>
      <c r="G34" s="10">
        <v>0</v>
      </c>
      <c r="H34" s="11">
        <v>1500</v>
      </c>
      <c r="I34" s="11">
        <f t="shared" si="0"/>
        <v>0</v>
      </c>
      <c r="J34" s="10"/>
    </row>
    <row r="35" spans="1:10" ht="15" customHeight="1">
      <c r="A35" s="2">
        <v>30</v>
      </c>
      <c r="B35" s="10" t="s">
        <v>47</v>
      </c>
      <c r="C35" s="10" t="s">
        <v>173</v>
      </c>
      <c r="D35" s="10"/>
      <c r="E35" s="10">
        <v>150</v>
      </c>
      <c r="F35" s="10" t="s">
        <v>53</v>
      </c>
      <c r="G35" s="10">
        <v>1</v>
      </c>
      <c r="H35" s="11">
        <v>10</v>
      </c>
      <c r="I35" s="11">
        <f t="shared" si="0"/>
        <v>1500</v>
      </c>
      <c r="J35" s="10"/>
    </row>
    <row r="36" spans="1:10" ht="15" customHeight="1">
      <c r="A36" s="2">
        <v>31</v>
      </c>
      <c r="B36" s="10" t="s">
        <v>47</v>
      </c>
      <c r="C36" s="10" t="s">
        <v>174</v>
      </c>
      <c r="D36" s="10"/>
      <c r="E36" s="10">
        <v>260</v>
      </c>
      <c r="F36" s="10" t="s">
        <v>53</v>
      </c>
      <c r="G36" s="10">
        <v>8</v>
      </c>
      <c r="H36" s="11">
        <v>10</v>
      </c>
      <c r="I36" s="11">
        <f t="shared" si="0"/>
        <v>20800</v>
      </c>
      <c r="J36" s="10"/>
    </row>
    <row r="37" spans="1:10" s="26" customFormat="1" ht="15" customHeight="1">
      <c r="A37" s="2">
        <v>32</v>
      </c>
      <c r="B37" s="10" t="s">
        <v>65</v>
      </c>
      <c r="C37" s="10" t="s">
        <v>258</v>
      </c>
      <c r="D37" s="10"/>
      <c r="E37" s="10">
        <v>15</v>
      </c>
      <c r="F37" s="10" t="s">
        <v>56</v>
      </c>
      <c r="G37" s="10">
        <v>1</v>
      </c>
      <c r="H37" s="11">
        <v>450</v>
      </c>
      <c r="I37" s="11">
        <f t="shared" si="0"/>
        <v>6750</v>
      </c>
      <c r="J37" s="10"/>
    </row>
    <row r="38" spans="1:10" ht="15" customHeight="1">
      <c r="A38" s="2">
        <v>33</v>
      </c>
      <c r="B38" s="10" t="s">
        <v>15</v>
      </c>
      <c r="C38" s="10" t="s">
        <v>217</v>
      </c>
      <c r="D38" s="10"/>
      <c r="E38" s="10">
        <v>1</v>
      </c>
      <c r="F38" s="10" t="s">
        <v>218</v>
      </c>
      <c r="G38" s="10">
        <v>2</v>
      </c>
      <c r="H38" s="11">
        <v>5000</v>
      </c>
      <c r="I38" s="11">
        <f t="shared" si="0"/>
        <v>10000</v>
      </c>
      <c r="J38" s="10"/>
    </row>
    <row r="39" spans="1:10" ht="15" customHeight="1">
      <c r="A39" s="2">
        <v>34</v>
      </c>
      <c r="B39" s="10" t="s">
        <v>15</v>
      </c>
      <c r="C39" s="10" t="s">
        <v>213</v>
      </c>
      <c r="D39" s="10"/>
      <c r="E39" s="10">
        <v>100</v>
      </c>
      <c r="F39" s="10" t="s">
        <v>215</v>
      </c>
      <c r="G39" s="10">
        <v>2</v>
      </c>
      <c r="H39" s="11">
        <v>500</v>
      </c>
      <c r="I39" s="11">
        <f t="shared" si="0"/>
        <v>100000</v>
      </c>
      <c r="J39" s="10"/>
    </row>
    <row r="40" spans="1:10" ht="15" customHeight="1">
      <c r="A40" s="2">
        <v>35</v>
      </c>
      <c r="B40" s="10" t="s">
        <v>15</v>
      </c>
      <c r="C40" s="10" t="s">
        <v>167</v>
      </c>
      <c r="D40" s="10"/>
      <c r="E40" s="10">
        <v>3</v>
      </c>
      <c r="F40" s="10" t="s">
        <v>56</v>
      </c>
      <c r="G40" s="10">
        <v>3</v>
      </c>
      <c r="H40" s="11">
        <v>5000</v>
      </c>
      <c r="I40" s="11">
        <f t="shared" si="0"/>
        <v>45000</v>
      </c>
      <c r="J40" s="10"/>
    </row>
    <row r="41" spans="1:10" ht="15" customHeight="1">
      <c r="A41" s="2">
        <v>36</v>
      </c>
      <c r="B41" s="10" t="s">
        <v>15</v>
      </c>
      <c r="C41" s="10" t="s">
        <v>170</v>
      </c>
      <c r="D41" s="10"/>
      <c r="E41" s="10">
        <v>3</v>
      </c>
      <c r="F41" s="10" t="s">
        <v>169</v>
      </c>
      <c r="G41" s="10">
        <v>3</v>
      </c>
      <c r="H41" s="11">
        <v>5000</v>
      </c>
      <c r="I41" s="11">
        <f t="shared" si="0"/>
        <v>45000</v>
      </c>
      <c r="J41" s="10"/>
    </row>
    <row r="42" spans="1:10" ht="15" customHeight="1">
      <c r="A42" s="2">
        <v>37</v>
      </c>
      <c r="B42" s="73" t="s">
        <v>74</v>
      </c>
      <c r="C42" s="73"/>
      <c r="D42" s="73"/>
      <c r="E42" s="73"/>
      <c r="F42" s="73"/>
      <c r="G42" s="73"/>
      <c r="H42" s="73"/>
      <c r="I42" s="28">
        <f>SUM(I35:I41)</f>
        <v>229050</v>
      </c>
      <c r="J42" s="20"/>
    </row>
    <row r="43" spans="1:10" ht="15" customHeight="1">
      <c r="A43" s="2">
        <v>38</v>
      </c>
      <c r="B43" s="72" t="s">
        <v>16</v>
      </c>
      <c r="C43" s="72"/>
      <c r="D43" s="72"/>
      <c r="E43" s="72"/>
      <c r="F43" s="72"/>
      <c r="G43" s="72"/>
      <c r="H43" s="72"/>
      <c r="I43" s="4">
        <f>I14+I22+I30+I42</f>
        <v>491550</v>
      </c>
      <c r="J43" s="20"/>
    </row>
  </sheetData>
  <mergeCells count="24">
    <mergeCell ref="I16:I20"/>
    <mergeCell ref="I24:I26"/>
    <mergeCell ref="I27:I29"/>
    <mergeCell ref="B43:H43"/>
    <mergeCell ref="H8:H12"/>
    <mergeCell ref="H16:H20"/>
    <mergeCell ref="H24:H26"/>
    <mergeCell ref="H27:H29"/>
    <mergeCell ref="B22:H22"/>
    <mergeCell ref="B23:J23"/>
    <mergeCell ref="B30:H30"/>
    <mergeCell ref="B31:J31"/>
    <mergeCell ref="B42:H42"/>
    <mergeCell ref="A4:B4"/>
    <mergeCell ref="C4:J4"/>
    <mergeCell ref="B6:J6"/>
    <mergeCell ref="B14:H14"/>
    <mergeCell ref="B15:J15"/>
    <mergeCell ref="I8:I12"/>
    <mergeCell ref="A1:J1"/>
    <mergeCell ref="A2:B2"/>
    <mergeCell ref="C2:J2"/>
    <mergeCell ref="A3:B3"/>
    <mergeCell ref="C3:J3"/>
  </mergeCells>
  <phoneticPr fontId="16" type="noConversion"/>
  <conditionalFormatting sqref="D21">
    <cfRule type="cellIs" dxfId="14" priority="3" stopIfTrue="1" operator="lessThan">
      <formula>0</formula>
    </cfRule>
  </conditionalFormatting>
  <conditionalFormatting sqref="F21">
    <cfRule type="cellIs" dxfId="13" priority="2" stopIfTrue="1" operator="lessThan">
      <formula>0</formula>
    </cfRule>
  </conditionalFormatting>
  <conditionalFormatting sqref="H21">
    <cfRule type="cellIs" dxfId="12" priority="1" stopIfTrue="1" operator="lessThan">
      <formula>0</formula>
    </cfRule>
  </conditionalFormatting>
  <conditionalFormatting sqref="H24">
    <cfRule type="cellIs" dxfId="11" priority="5" stopIfTrue="1" operator="lessThan">
      <formula>0</formula>
    </cfRule>
  </conditionalFormatting>
  <conditionalFormatting sqref="H27">
    <cfRule type="cellIs" dxfId="10" priority="6" stopIfTrue="1" operator="lessThan">
      <formula>0</formula>
    </cfRule>
  </conditionalFormatting>
  <conditionalFormatting sqref="F24:F29">
    <cfRule type="cellIs" dxfId="9" priority="10" stopIfTrue="1" operator="lessThan">
      <formula>0</formula>
    </cfRule>
  </conditionalFormatting>
  <dataValidations count="1">
    <dataValidation type="list" allowBlank="1" showInputMessage="1" showErrorMessage="1" sqref="B7:B13 B16:B21 B24:B29 B32:B41" xr:uid="{00000000-0002-0000-04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topLeftCell="A19" zoomScale="80" zoomScaleNormal="80" workbookViewId="0">
      <selection activeCell="H30" sqref="H30"/>
    </sheetView>
  </sheetViews>
  <sheetFormatPr defaultColWidth="11" defaultRowHeight="22.2"/>
  <cols>
    <col min="1" max="1" width="3.73046875" customWidth="1"/>
    <col min="2" max="2" width="7.73046875" customWidth="1"/>
    <col min="3" max="3" width="17.796875" customWidth="1"/>
    <col min="4" max="4" width="29.9296875" customWidth="1"/>
    <col min="5" max="7" width="4.265625" customWidth="1"/>
    <col min="8" max="8" width="7.73046875" style="1" customWidth="1"/>
    <col min="9" max="9" width="10.73046875" style="1" customWidth="1"/>
    <col min="10" max="10" width="15.3984375" customWidth="1"/>
    <col min="11" max="11" width="12.33203125" customWidth="1"/>
  </cols>
  <sheetData>
    <row r="1" spans="1:11" ht="25.8">
      <c r="A1" s="63" t="s">
        <v>259</v>
      </c>
      <c r="B1" s="63"/>
      <c r="C1" s="63"/>
      <c r="D1" s="63"/>
      <c r="E1" s="63"/>
      <c r="F1" s="63"/>
      <c r="G1" s="63"/>
      <c r="H1" s="63"/>
      <c r="I1" s="63"/>
      <c r="J1" s="63"/>
    </row>
    <row r="2" spans="1:1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1">
      <c r="A3" s="66" t="s">
        <v>3</v>
      </c>
      <c r="B3" s="66"/>
      <c r="C3" s="67" t="s">
        <v>4</v>
      </c>
      <c r="D3" s="67"/>
      <c r="E3" s="67"/>
      <c r="F3" s="67"/>
      <c r="G3" s="67"/>
      <c r="H3" s="67"/>
      <c r="I3" s="67"/>
      <c r="J3" s="67"/>
    </row>
    <row r="4" spans="1:11">
      <c r="A4" s="68" t="s">
        <v>5</v>
      </c>
      <c r="B4" s="68"/>
      <c r="C4" s="67" t="s">
        <v>6</v>
      </c>
      <c r="D4" s="67"/>
      <c r="E4" s="67"/>
      <c r="F4" s="67"/>
      <c r="G4" s="67"/>
      <c r="H4" s="67"/>
      <c r="I4" s="67"/>
      <c r="J4" s="67"/>
    </row>
    <row r="5" spans="1:1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1">
      <c r="A6" s="2">
        <v>1</v>
      </c>
      <c r="B6" s="69" t="s">
        <v>64</v>
      </c>
      <c r="C6" s="70"/>
      <c r="D6" s="70"/>
      <c r="E6" s="70"/>
      <c r="F6" s="70"/>
      <c r="G6" s="70"/>
      <c r="H6" s="70"/>
      <c r="I6" s="70"/>
      <c r="J6" s="71"/>
    </row>
    <row r="7" spans="1:11">
      <c r="A7" s="2">
        <v>2</v>
      </c>
      <c r="B7" s="10" t="s">
        <v>65</v>
      </c>
      <c r="C7" s="12" t="s">
        <v>260</v>
      </c>
      <c r="D7" s="12" t="s">
        <v>261</v>
      </c>
      <c r="E7" s="12">
        <v>1</v>
      </c>
      <c r="F7" s="12" t="s">
        <v>56</v>
      </c>
      <c r="G7" s="10">
        <v>1</v>
      </c>
      <c r="H7" s="14">
        <v>8000</v>
      </c>
      <c r="I7" s="11">
        <f t="shared" ref="I7:I15" si="0">E7*G7*H7</f>
        <v>8000</v>
      </c>
      <c r="J7" s="10" t="s">
        <v>262</v>
      </c>
    </row>
    <row r="8" spans="1:11">
      <c r="A8" s="2">
        <v>3</v>
      </c>
      <c r="B8" s="10" t="s">
        <v>65</v>
      </c>
      <c r="C8" s="12" t="s">
        <v>263</v>
      </c>
      <c r="D8" s="12" t="s">
        <v>264</v>
      </c>
      <c r="E8" s="12">
        <v>33</v>
      </c>
      <c r="F8" s="12" t="s">
        <v>56</v>
      </c>
      <c r="G8" s="10">
        <v>1</v>
      </c>
      <c r="H8" s="14">
        <v>400</v>
      </c>
      <c r="I8" s="11">
        <f t="shared" si="0"/>
        <v>13200</v>
      </c>
      <c r="J8" s="10" t="s">
        <v>262</v>
      </c>
    </row>
    <row r="9" spans="1:11">
      <c r="A9" s="2">
        <v>4</v>
      </c>
      <c r="B9" s="10" t="s">
        <v>65</v>
      </c>
      <c r="C9" s="12" t="s">
        <v>265</v>
      </c>
      <c r="D9" s="12" t="s">
        <v>266</v>
      </c>
      <c r="E9" s="12">
        <v>36</v>
      </c>
      <c r="F9" s="12" t="s">
        <v>56</v>
      </c>
      <c r="G9" s="10">
        <v>1</v>
      </c>
      <c r="H9" s="14">
        <v>200</v>
      </c>
      <c r="I9" s="11">
        <f t="shared" si="0"/>
        <v>7200</v>
      </c>
      <c r="J9" s="10" t="s">
        <v>262</v>
      </c>
    </row>
    <row r="10" spans="1:11">
      <c r="A10" s="2">
        <v>5</v>
      </c>
      <c r="B10" s="10" t="s">
        <v>65</v>
      </c>
      <c r="C10" s="12" t="s">
        <v>267</v>
      </c>
      <c r="D10" s="12" t="s">
        <v>268</v>
      </c>
      <c r="E10" s="12">
        <v>6</v>
      </c>
      <c r="F10" s="12" t="s">
        <v>56</v>
      </c>
      <c r="G10" s="10">
        <v>1</v>
      </c>
      <c r="H10" s="14">
        <v>600</v>
      </c>
      <c r="I10" s="11">
        <f t="shared" si="0"/>
        <v>3600</v>
      </c>
      <c r="J10" s="10" t="s">
        <v>262</v>
      </c>
    </row>
    <row r="11" spans="1:11" s="21" customFormat="1" ht="15">
      <c r="A11" s="2">
        <v>7</v>
      </c>
      <c r="B11" s="10" t="s">
        <v>65</v>
      </c>
      <c r="C11" s="12" t="s">
        <v>265</v>
      </c>
      <c r="D11" s="12" t="s">
        <v>269</v>
      </c>
      <c r="E11" s="12">
        <v>1</v>
      </c>
      <c r="F11" s="12" t="s">
        <v>56</v>
      </c>
      <c r="G11" s="10">
        <v>1</v>
      </c>
      <c r="H11" s="14">
        <v>6000</v>
      </c>
      <c r="I11" s="11">
        <f t="shared" si="0"/>
        <v>6000</v>
      </c>
      <c r="J11" s="10" t="s">
        <v>262</v>
      </c>
    </row>
    <row r="12" spans="1:11" s="21" customFormat="1" ht="15">
      <c r="A12" s="2">
        <v>8</v>
      </c>
      <c r="B12" s="10" t="s">
        <v>65</v>
      </c>
      <c r="C12" s="12" t="s">
        <v>270</v>
      </c>
      <c r="D12" s="12" t="s">
        <v>271</v>
      </c>
      <c r="E12" s="12">
        <v>1</v>
      </c>
      <c r="F12" s="12" t="s">
        <v>56</v>
      </c>
      <c r="G12" s="10">
        <v>1</v>
      </c>
      <c r="H12" s="14">
        <v>5000</v>
      </c>
      <c r="I12" s="11">
        <f t="shared" si="0"/>
        <v>5000</v>
      </c>
      <c r="J12" s="10" t="s">
        <v>262</v>
      </c>
    </row>
    <row r="13" spans="1:11" ht="117.6">
      <c r="A13" s="2">
        <v>9</v>
      </c>
      <c r="B13" s="10" t="s">
        <v>122</v>
      </c>
      <c r="C13" s="15" t="s">
        <v>272</v>
      </c>
      <c r="D13" s="22" t="s">
        <v>273</v>
      </c>
      <c r="E13" s="15">
        <v>1</v>
      </c>
      <c r="F13" s="12" t="s">
        <v>56</v>
      </c>
      <c r="G13" s="10">
        <v>1</v>
      </c>
      <c r="H13" s="18">
        <v>16000</v>
      </c>
      <c r="I13" s="11">
        <f t="shared" si="0"/>
        <v>16000</v>
      </c>
      <c r="J13" s="10"/>
    </row>
    <row r="14" spans="1:11" ht="151.80000000000001">
      <c r="A14" s="2">
        <v>10</v>
      </c>
      <c r="B14" s="10" t="s">
        <v>98</v>
      </c>
      <c r="C14" s="6" t="s">
        <v>274</v>
      </c>
      <c r="D14" s="22" t="s">
        <v>275</v>
      </c>
      <c r="E14" s="6">
        <v>1</v>
      </c>
      <c r="F14" s="12" t="s">
        <v>56</v>
      </c>
      <c r="G14" s="10">
        <v>1</v>
      </c>
      <c r="H14" s="11">
        <v>10000</v>
      </c>
      <c r="I14" s="11">
        <f t="shared" si="0"/>
        <v>10000</v>
      </c>
      <c r="J14" s="10"/>
    </row>
    <row r="15" spans="1:11">
      <c r="A15" s="2">
        <v>11</v>
      </c>
      <c r="B15" s="10" t="s">
        <v>65</v>
      </c>
      <c r="C15" s="12" t="s">
        <v>276</v>
      </c>
      <c r="D15" s="12" t="s">
        <v>277</v>
      </c>
      <c r="E15" s="12">
        <v>1</v>
      </c>
      <c r="F15" s="12" t="s">
        <v>56</v>
      </c>
      <c r="G15" s="10">
        <v>1</v>
      </c>
      <c r="H15" s="14">
        <v>14000</v>
      </c>
      <c r="I15" s="11">
        <f t="shared" si="0"/>
        <v>14000</v>
      </c>
      <c r="J15" s="10"/>
    </row>
    <row r="16" spans="1:11">
      <c r="A16" s="2">
        <v>12</v>
      </c>
      <c r="B16" s="73" t="s">
        <v>74</v>
      </c>
      <c r="C16" s="73"/>
      <c r="D16" s="73"/>
      <c r="E16" s="73"/>
      <c r="F16" s="73"/>
      <c r="G16" s="73"/>
      <c r="H16" s="73"/>
      <c r="I16" s="4">
        <f>SUM(I7:I15)</f>
        <v>83000</v>
      </c>
      <c r="J16" s="3"/>
      <c r="K16" s="25"/>
    </row>
    <row r="17" spans="1:11">
      <c r="A17" s="2">
        <v>13</v>
      </c>
      <c r="B17" s="69" t="s">
        <v>278</v>
      </c>
      <c r="C17" s="70"/>
      <c r="D17" s="70"/>
      <c r="E17" s="70"/>
      <c r="F17" s="70"/>
      <c r="G17" s="70"/>
      <c r="H17" s="70"/>
      <c r="I17" s="70"/>
      <c r="J17" s="71"/>
      <c r="K17" s="25"/>
    </row>
    <row r="18" spans="1:11">
      <c r="A18" s="2">
        <v>14</v>
      </c>
      <c r="B18" s="10" t="s">
        <v>279</v>
      </c>
      <c r="C18" s="6" t="s">
        <v>280</v>
      </c>
      <c r="D18" s="7"/>
      <c r="E18" s="6">
        <v>130</v>
      </c>
      <c r="F18" s="8" t="s">
        <v>45</v>
      </c>
      <c r="G18" s="10">
        <v>1</v>
      </c>
      <c r="H18" s="11">
        <v>550</v>
      </c>
      <c r="I18" s="11">
        <f t="shared" ref="I18:I20" si="1">E18*G18*H18</f>
        <v>71500</v>
      </c>
      <c r="J18" s="10" t="s">
        <v>281</v>
      </c>
      <c r="K18" s="25"/>
    </row>
    <row r="19" spans="1:11" ht="30">
      <c r="A19" s="2">
        <v>15</v>
      </c>
      <c r="B19" s="10" t="s">
        <v>279</v>
      </c>
      <c r="C19" s="10" t="s">
        <v>282</v>
      </c>
      <c r="D19" s="10" t="s">
        <v>283</v>
      </c>
      <c r="E19" s="10">
        <v>130</v>
      </c>
      <c r="F19" s="23" t="s">
        <v>45</v>
      </c>
      <c r="G19" s="10">
        <v>1</v>
      </c>
      <c r="H19" s="11">
        <v>150</v>
      </c>
      <c r="I19" s="11">
        <f t="shared" si="1"/>
        <v>19500</v>
      </c>
      <c r="J19" s="10" t="s">
        <v>281</v>
      </c>
    </row>
    <row r="20" spans="1:11" ht="30">
      <c r="A20" s="2">
        <v>16</v>
      </c>
      <c r="B20" s="10" t="s">
        <v>279</v>
      </c>
      <c r="C20" s="10" t="s">
        <v>284</v>
      </c>
      <c r="D20" s="10" t="s">
        <v>285</v>
      </c>
      <c r="E20" s="10">
        <v>2</v>
      </c>
      <c r="F20" s="23" t="s">
        <v>286</v>
      </c>
      <c r="G20" s="10">
        <v>1</v>
      </c>
      <c r="H20" s="11">
        <v>1400</v>
      </c>
      <c r="I20" s="11">
        <f t="shared" si="1"/>
        <v>2800</v>
      </c>
      <c r="J20" s="10"/>
    </row>
    <row r="21" spans="1:11">
      <c r="A21" s="2">
        <v>17</v>
      </c>
      <c r="B21" s="73" t="s">
        <v>74</v>
      </c>
      <c r="C21" s="73"/>
      <c r="D21" s="73"/>
      <c r="E21" s="73"/>
      <c r="F21" s="73"/>
      <c r="G21" s="73"/>
      <c r="H21" s="73"/>
      <c r="I21" s="4">
        <f>SUM(I18:I20)</f>
        <v>93800</v>
      </c>
      <c r="J21" s="3"/>
    </row>
    <row r="22" spans="1:11">
      <c r="A22" s="2">
        <v>18</v>
      </c>
      <c r="B22" s="69" t="s">
        <v>287</v>
      </c>
      <c r="C22" s="70"/>
      <c r="D22" s="70"/>
      <c r="E22" s="70"/>
      <c r="F22" s="70"/>
      <c r="G22" s="70"/>
      <c r="H22" s="70"/>
      <c r="I22" s="70"/>
      <c r="J22" s="71"/>
    </row>
    <row r="23" spans="1:11">
      <c r="A23" s="2">
        <v>19</v>
      </c>
      <c r="B23" s="10" t="s">
        <v>15</v>
      </c>
      <c r="C23" s="15" t="s">
        <v>288</v>
      </c>
      <c r="D23" s="15" t="s">
        <v>289</v>
      </c>
      <c r="E23" s="15">
        <v>1</v>
      </c>
      <c r="F23" s="13" t="s">
        <v>290</v>
      </c>
      <c r="G23" s="10">
        <v>1</v>
      </c>
      <c r="H23" s="18">
        <v>8000</v>
      </c>
      <c r="I23" s="11">
        <f t="shared" ref="I23:I27" si="2">E23*G23*H23</f>
        <v>8000</v>
      </c>
      <c r="J23" s="10"/>
    </row>
    <row r="24" spans="1:11">
      <c r="A24" s="2">
        <v>20</v>
      </c>
      <c r="B24" s="10" t="s">
        <v>15</v>
      </c>
      <c r="C24" s="15" t="s">
        <v>291</v>
      </c>
      <c r="D24" s="15" t="s">
        <v>292</v>
      </c>
      <c r="E24" s="15">
        <v>1</v>
      </c>
      <c r="F24" s="13" t="s">
        <v>290</v>
      </c>
      <c r="G24" s="10">
        <v>1</v>
      </c>
      <c r="H24" s="18">
        <v>15000</v>
      </c>
      <c r="I24" s="11">
        <f t="shared" si="2"/>
        <v>15000</v>
      </c>
      <c r="J24" s="10"/>
    </row>
    <row r="25" spans="1:11">
      <c r="A25" s="2"/>
      <c r="B25" s="10" t="s">
        <v>15</v>
      </c>
      <c r="C25" s="24" t="s">
        <v>293</v>
      </c>
      <c r="D25" s="15" t="s">
        <v>294</v>
      </c>
      <c r="E25" s="15">
        <v>1</v>
      </c>
      <c r="F25" s="13" t="s">
        <v>290</v>
      </c>
      <c r="G25" s="10">
        <v>1</v>
      </c>
      <c r="H25" s="18">
        <v>15000</v>
      </c>
      <c r="I25" s="11">
        <f t="shared" si="2"/>
        <v>15000</v>
      </c>
      <c r="J25" s="10"/>
    </row>
    <row r="26" spans="1:11">
      <c r="A26" s="2">
        <v>21</v>
      </c>
      <c r="B26" s="10" t="s">
        <v>15</v>
      </c>
      <c r="C26" s="15" t="s">
        <v>295</v>
      </c>
      <c r="D26" s="15" t="s">
        <v>296</v>
      </c>
      <c r="E26" s="15">
        <v>1</v>
      </c>
      <c r="F26" s="13" t="s">
        <v>45</v>
      </c>
      <c r="G26" s="10">
        <v>1</v>
      </c>
      <c r="H26" s="18">
        <v>7500</v>
      </c>
      <c r="I26" s="11">
        <f t="shared" si="2"/>
        <v>7500</v>
      </c>
      <c r="J26" s="10" t="s">
        <v>297</v>
      </c>
    </row>
    <row r="27" spans="1:11">
      <c r="A27" s="2">
        <v>22</v>
      </c>
      <c r="B27" s="10" t="s">
        <v>15</v>
      </c>
      <c r="C27" s="15" t="s">
        <v>298</v>
      </c>
      <c r="D27" s="15"/>
      <c r="E27" s="15">
        <v>1</v>
      </c>
      <c r="F27" s="13" t="s">
        <v>45</v>
      </c>
      <c r="G27" s="10">
        <v>1</v>
      </c>
      <c r="H27" s="18">
        <v>6000</v>
      </c>
      <c r="I27" s="11">
        <f t="shared" si="2"/>
        <v>6000</v>
      </c>
      <c r="J27" s="10"/>
    </row>
    <row r="28" spans="1:11">
      <c r="A28" s="2">
        <v>23</v>
      </c>
      <c r="B28" s="73" t="s">
        <v>74</v>
      </c>
      <c r="C28" s="73"/>
      <c r="D28" s="73"/>
      <c r="E28" s="73"/>
      <c r="F28" s="73"/>
      <c r="G28" s="73"/>
      <c r="H28" s="73"/>
      <c r="I28" s="4">
        <f>SUM(I23:I27)</f>
        <v>51500</v>
      </c>
      <c r="J28" s="3"/>
    </row>
    <row r="29" spans="1:11">
      <c r="A29" s="2">
        <v>24</v>
      </c>
      <c r="B29" s="69" t="s">
        <v>15</v>
      </c>
      <c r="C29" s="70"/>
      <c r="D29" s="70"/>
      <c r="E29" s="70"/>
      <c r="F29" s="70"/>
      <c r="G29" s="70"/>
      <c r="H29" s="70"/>
      <c r="I29" s="70"/>
      <c r="J29" s="71"/>
    </row>
    <row r="30" spans="1:11" ht="30">
      <c r="A30" s="2">
        <v>25</v>
      </c>
      <c r="B30" s="10" t="s">
        <v>30</v>
      </c>
      <c r="C30" s="15" t="s">
        <v>299</v>
      </c>
      <c r="D30" s="15" t="s">
        <v>300</v>
      </c>
      <c r="E30" s="15">
        <v>4</v>
      </c>
      <c r="F30" s="17" t="s">
        <v>301</v>
      </c>
      <c r="G30" s="10">
        <v>1</v>
      </c>
      <c r="H30" s="18">
        <v>1700</v>
      </c>
      <c r="I30" s="11">
        <f>E30*G30*H30</f>
        <v>6800</v>
      </c>
      <c r="J30" s="10" t="s">
        <v>302</v>
      </c>
    </row>
    <row r="31" spans="1:11">
      <c r="A31" s="2">
        <v>27</v>
      </c>
      <c r="B31" s="73" t="s">
        <v>74</v>
      </c>
      <c r="C31" s="73"/>
      <c r="D31" s="73"/>
      <c r="E31" s="73"/>
      <c r="F31" s="73"/>
      <c r="G31" s="73"/>
      <c r="H31" s="73"/>
      <c r="I31" s="4">
        <f>SUM(I30:I30)</f>
        <v>6800</v>
      </c>
      <c r="J31" s="3"/>
    </row>
    <row r="32" spans="1:11">
      <c r="A32" s="2">
        <v>28</v>
      </c>
      <c r="B32" s="72" t="s">
        <v>16</v>
      </c>
      <c r="C32" s="72"/>
      <c r="D32" s="72"/>
      <c r="E32" s="72"/>
      <c r="F32" s="72"/>
      <c r="G32" s="72"/>
      <c r="H32" s="72"/>
      <c r="I32" s="4">
        <f>I16+I21+I28+I31</f>
        <v>235100</v>
      </c>
      <c r="J32" s="20"/>
    </row>
  </sheetData>
  <mergeCells count="16">
    <mergeCell ref="B32:H32"/>
    <mergeCell ref="B21:H21"/>
    <mergeCell ref="B22:J22"/>
    <mergeCell ref="B28:H28"/>
    <mergeCell ref="B29:J29"/>
    <mergeCell ref="B31:H31"/>
    <mergeCell ref="A4:B4"/>
    <mergeCell ref="C4:J4"/>
    <mergeCell ref="B6:J6"/>
    <mergeCell ref="B16:H16"/>
    <mergeCell ref="B17:J17"/>
    <mergeCell ref="A1:J1"/>
    <mergeCell ref="A2:B2"/>
    <mergeCell ref="C2:J2"/>
    <mergeCell ref="A3:B3"/>
    <mergeCell ref="C3:J3"/>
  </mergeCells>
  <phoneticPr fontId="16" type="noConversion"/>
  <conditionalFormatting sqref="H13">
    <cfRule type="cellIs" dxfId="8" priority="5" stopIfTrue="1" operator="lessThan">
      <formula>0</formula>
    </cfRule>
  </conditionalFormatting>
  <conditionalFormatting sqref="H23">
    <cfRule type="cellIs" dxfId="7" priority="7" stopIfTrue="1" operator="lessThan">
      <formula>0</formula>
    </cfRule>
  </conditionalFormatting>
  <conditionalFormatting sqref="H25">
    <cfRule type="cellIs" dxfId="6" priority="1" stopIfTrue="1" operator="lessThan">
      <formula>0</formula>
    </cfRule>
  </conditionalFormatting>
  <conditionalFormatting sqref="H27">
    <cfRule type="cellIs" dxfId="5" priority="4" stopIfTrue="1" operator="lessThan">
      <formula>0</formula>
    </cfRule>
  </conditionalFormatting>
  <conditionalFormatting sqref="F30">
    <cfRule type="cellIs" dxfId="4" priority="9" stopIfTrue="1" operator="lessThan">
      <formula>0</formula>
    </cfRule>
  </conditionalFormatting>
  <conditionalFormatting sqref="H30">
    <cfRule type="cellIs" dxfId="3" priority="8" stopIfTrue="1" operator="lessThan">
      <formula>0</formula>
    </cfRule>
  </conditionalFormatting>
  <conditionalFormatting sqref="H24 H26">
    <cfRule type="cellIs" dxfId="2" priority="6" stopIfTrue="1" operator="lessThan">
      <formula>0</formula>
    </cfRule>
  </conditionalFormatting>
  <dataValidations count="1">
    <dataValidation type="list" allowBlank="1" showInputMessage="1" showErrorMessage="1" sqref="B7 B8 B9 B10 B11 B12 B13 B14 B15 B25 B26 B27 B30 B18:B20 B23:B24" xr:uid="{00000000-0002-0000-05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C9" sqref="C9"/>
    </sheetView>
  </sheetViews>
  <sheetFormatPr defaultColWidth="11" defaultRowHeight="22.2"/>
  <cols>
    <col min="1" max="1" width="2.6640625" customWidth="1"/>
    <col min="2" max="2" width="7.73046875" customWidth="1"/>
    <col min="3" max="3" width="17.796875" customWidth="1"/>
    <col min="4" max="4" width="26.3984375" customWidth="1"/>
    <col min="5" max="7" width="8.6640625"/>
    <col min="8" max="8" width="8.6640625" style="1"/>
    <col min="9" max="9" width="8.796875" style="1"/>
    <col min="10" max="10" width="15.3984375" customWidth="1"/>
  </cols>
  <sheetData>
    <row r="1" spans="1:10" ht="25.8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0" ht="15" customHeight="1">
      <c r="A3" s="66" t="s">
        <v>3</v>
      </c>
      <c r="B3" s="66"/>
      <c r="C3" s="67" t="s">
        <v>4</v>
      </c>
      <c r="D3" s="67" t="s">
        <v>22</v>
      </c>
      <c r="E3" s="67"/>
      <c r="F3" s="67"/>
      <c r="G3" s="67"/>
      <c r="H3" s="67"/>
      <c r="I3" s="67"/>
      <c r="J3" s="67"/>
    </row>
    <row r="4" spans="1:10" ht="15" customHeight="1">
      <c r="A4" s="68" t="s">
        <v>5</v>
      </c>
      <c r="B4" s="68"/>
      <c r="C4" s="67" t="s">
        <v>6</v>
      </c>
      <c r="D4" s="67"/>
      <c r="E4" s="67"/>
      <c r="F4" s="67"/>
      <c r="G4" s="67"/>
      <c r="H4" s="67"/>
      <c r="I4" s="67"/>
      <c r="J4" s="67"/>
    </row>
    <row r="5" spans="1:10" ht="1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5" customHeight="1">
      <c r="A6" s="2">
        <v>1</v>
      </c>
      <c r="B6" s="69" t="s">
        <v>14</v>
      </c>
      <c r="C6" s="70"/>
      <c r="D6" s="70"/>
      <c r="E6" s="70"/>
      <c r="F6" s="70"/>
      <c r="G6" s="70"/>
      <c r="H6" s="70"/>
      <c r="I6" s="70"/>
      <c r="J6" s="71"/>
    </row>
    <row r="7" spans="1:10" ht="15" customHeight="1">
      <c r="A7" s="2">
        <v>2</v>
      </c>
      <c r="B7" s="10" t="s">
        <v>30</v>
      </c>
      <c r="C7" s="12" t="s">
        <v>303</v>
      </c>
      <c r="D7" s="12" t="s">
        <v>304</v>
      </c>
      <c r="E7" s="12">
        <v>35</v>
      </c>
      <c r="F7" s="12" t="s">
        <v>301</v>
      </c>
      <c r="G7" s="10">
        <v>1</v>
      </c>
      <c r="H7" s="14">
        <v>1200</v>
      </c>
      <c r="I7" s="11">
        <f>E7*G7*H7</f>
        <v>42000</v>
      </c>
      <c r="J7" s="10"/>
    </row>
    <row r="8" spans="1:10" ht="15" customHeight="1">
      <c r="A8" s="2">
        <v>3</v>
      </c>
      <c r="B8" s="10" t="s">
        <v>15</v>
      </c>
      <c r="C8" s="12" t="s">
        <v>305</v>
      </c>
      <c r="D8" s="12"/>
      <c r="E8" s="12">
        <v>700</v>
      </c>
      <c r="F8" s="12" t="s">
        <v>45</v>
      </c>
      <c r="G8" s="10">
        <v>1</v>
      </c>
      <c r="H8" s="14">
        <v>100</v>
      </c>
      <c r="I8" s="11">
        <f>E8*G8*H8</f>
        <v>70000</v>
      </c>
      <c r="J8" s="10"/>
    </row>
    <row r="9" spans="1:10" ht="15" customHeight="1">
      <c r="A9" s="2">
        <v>4</v>
      </c>
      <c r="B9" s="10" t="s">
        <v>15</v>
      </c>
      <c r="C9" s="12" t="s">
        <v>43</v>
      </c>
      <c r="D9" s="12"/>
      <c r="E9" s="12">
        <v>35</v>
      </c>
      <c r="F9" s="12" t="s">
        <v>45</v>
      </c>
      <c r="G9" s="10">
        <v>1</v>
      </c>
      <c r="H9" s="14">
        <v>800</v>
      </c>
      <c r="I9" s="11">
        <f>E9*G9*H9</f>
        <v>28000</v>
      </c>
      <c r="J9" s="10"/>
    </row>
    <row r="10" spans="1:10" ht="15" customHeight="1">
      <c r="A10" s="2">
        <v>5</v>
      </c>
      <c r="B10" s="10" t="s">
        <v>15</v>
      </c>
      <c r="C10" s="12" t="s">
        <v>14</v>
      </c>
      <c r="D10" s="12"/>
      <c r="E10" s="12">
        <v>700</v>
      </c>
      <c r="F10" s="12" t="s">
        <v>45</v>
      </c>
      <c r="G10" s="10">
        <v>1</v>
      </c>
      <c r="H10" s="14">
        <v>388</v>
      </c>
      <c r="I10" s="11">
        <f t="shared" ref="I10:I14" si="0">E10*G10*H10</f>
        <v>271600</v>
      </c>
      <c r="J10" s="10"/>
    </row>
    <row r="11" spans="1:10" ht="15" customHeight="1">
      <c r="A11" s="2">
        <v>6</v>
      </c>
      <c r="B11" s="10" t="s">
        <v>15</v>
      </c>
      <c r="C11" s="12" t="s">
        <v>306</v>
      </c>
      <c r="D11" s="12"/>
      <c r="E11" s="12">
        <v>2</v>
      </c>
      <c r="F11" s="12" t="s">
        <v>56</v>
      </c>
      <c r="G11" s="10">
        <v>1</v>
      </c>
      <c r="H11" s="14">
        <v>9500</v>
      </c>
      <c r="I11" s="11">
        <f t="shared" si="0"/>
        <v>19000</v>
      </c>
      <c r="J11" s="10"/>
    </row>
    <row r="12" spans="1:10" ht="15" customHeight="1">
      <c r="A12" s="2">
        <v>7</v>
      </c>
      <c r="B12" s="10" t="s">
        <v>15</v>
      </c>
      <c r="C12" s="12" t="s">
        <v>307</v>
      </c>
      <c r="D12" s="12"/>
      <c r="E12" s="12">
        <v>2</v>
      </c>
      <c r="F12" s="12" t="s">
        <v>56</v>
      </c>
      <c r="G12" s="10">
        <v>1</v>
      </c>
      <c r="H12" s="14">
        <v>6500</v>
      </c>
      <c r="I12" s="11">
        <f t="shared" si="0"/>
        <v>13000</v>
      </c>
      <c r="J12" s="10"/>
    </row>
    <row r="13" spans="1:10" ht="15" customHeight="1">
      <c r="A13" s="2">
        <v>8</v>
      </c>
      <c r="B13" s="10" t="s">
        <v>15</v>
      </c>
      <c r="C13" s="12" t="s">
        <v>308</v>
      </c>
      <c r="D13" s="12"/>
      <c r="E13" s="12">
        <v>1</v>
      </c>
      <c r="F13" s="12" t="s">
        <v>56</v>
      </c>
      <c r="G13" s="10">
        <v>1</v>
      </c>
      <c r="H13" s="14">
        <v>3000</v>
      </c>
      <c r="I13" s="11">
        <f t="shared" si="0"/>
        <v>3000</v>
      </c>
      <c r="J13" s="10"/>
    </row>
    <row r="14" spans="1:10" ht="15" customHeight="1">
      <c r="A14" s="2">
        <v>9</v>
      </c>
      <c r="B14" s="10" t="s">
        <v>15</v>
      </c>
      <c r="C14" s="12" t="s">
        <v>42</v>
      </c>
      <c r="D14" s="12"/>
      <c r="E14" s="12">
        <v>20</v>
      </c>
      <c r="F14" s="12" t="s">
        <v>45</v>
      </c>
      <c r="G14" s="10">
        <v>1</v>
      </c>
      <c r="H14" s="14">
        <v>1451</v>
      </c>
      <c r="I14" s="11">
        <f t="shared" si="0"/>
        <v>29020</v>
      </c>
      <c r="J14" s="10"/>
    </row>
    <row r="15" spans="1:10" ht="15" customHeight="1">
      <c r="A15" s="2">
        <v>10</v>
      </c>
      <c r="B15" s="73" t="s">
        <v>74</v>
      </c>
      <c r="C15" s="73"/>
      <c r="D15" s="73"/>
      <c r="E15" s="73"/>
      <c r="F15" s="73"/>
      <c r="G15" s="73"/>
      <c r="H15" s="73"/>
      <c r="I15" s="4">
        <f>SUM(I7:I14)</f>
        <v>475620</v>
      </c>
      <c r="J15" s="3"/>
    </row>
    <row r="16" spans="1:10" ht="15" customHeight="1">
      <c r="A16" s="2">
        <v>11</v>
      </c>
      <c r="B16" s="72" t="s">
        <v>16</v>
      </c>
      <c r="C16" s="72"/>
      <c r="D16" s="72"/>
      <c r="E16" s="72"/>
      <c r="F16" s="72"/>
      <c r="G16" s="72"/>
      <c r="H16" s="72"/>
      <c r="I16" s="4">
        <f ca="1">SUMIF(B7:H15,"小计",I7:I15)</f>
        <v>475620</v>
      </c>
      <c r="J16" s="20"/>
    </row>
  </sheetData>
  <mergeCells count="10">
    <mergeCell ref="A4:B4"/>
    <mergeCell ref="C4:J4"/>
    <mergeCell ref="B6:J6"/>
    <mergeCell ref="B15:H15"/>
    <mergeCell ref="B16:H16"/>
    <mergeCell ref="A1:J1"/>
    <mergeCell ref="A2:B2"/>
    <mergeCell ref="C2:J2"/>
    <mergeCell ref="A3:B3"/>
    <mergeCell ref="C3:J3"/>
  </mergeCells>
  <phoneticPr fontId="16" type="noConversion"/>
  <dataValidations count="1">
    <dataValidation type="list" allowBlank="1" showInputMessage="1" showErrorMessage="1" sqref="B7:B14" xr:uid="{00000000-0002-0000-06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zoomScale="70" zoomScaleNormal="70" workbookViewId="0">
      <selection activeCell="H16" sqref="H16"/>
    </sheetView>
  </sheetViews>
  <sheetFormatPr defaultColWidth="11" defaultRowHeight="22.2"/>
  <cols>
    <col min="1" max="1" width="3.3984375" customWidth="1"/>
    <col min="2" max="2" width="7.73046875" customWidth="1"/>
    <col min="3" max="3" width="17.796875" customWidth="1"/>
    <col min="4" max="4" width="26.3984375" customWidth="1"/>
    <col min="8" max="9" width="10.6640625" style="1"/>
    <col min="10" max="10" width="15.3984375" customWidth="1"/>
  </cols>
  <sheetData>
    <row r="1" spans="1:10" ht="25.8">
      <c r="A1" s="63" t="s">
        <v>309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>
      <c r="A2" s="66" t="s">
        <v>1</v>
      </c>
      <c r="B2" s="66"/>
      <c r="C2" s="67" t="s">
        <v>2</v>
      </c>
      <c r="D2" s="67"/>
      <c r="E2" s="67"/>
      <c r="F2" s="67"/>
      <c r="G2" s="67"/>
      <c r="H2" s="67"/>
      <c r="I2" s="67"/>
      <c r="J2" s="67"/>
    </row>
    <row r="3" spans="1:10" ht="15" customHeight="1">
      <c r="A3" s="66" t="s">
        <v>3</v>
      </c>
      <c r="B3" s="66"/>
      <c r="C3" s="67" t="s">
        <v>4</v>
      </c>
      <c r="D3" s="67" t="s">
        <v>22</v>
      </c>
      <c r="E3" s="67"/>
      <c r="F3" s="67"/>
      <c r="G3" s="67"/>
      <c r="H3" s="67"/>
      <c r="I3" s="67"/>
      <c r="J3" s="67"/>
    </row>
    <row r="4" spans="1:10" ht="15" customHeight="1">
      <c r="A4" s="68" t="s">
        <v>5</v>
      </c>
      <c r="B4" s="68"/>
      <c r="C4" s="67" t="s">
        <v>6</v>
      </c>
      <c r="D4" s="67"/>
      <c r="E4" s="67"/>
      <c r="F4" s="67"/>
      <c r="G4" s="67"/>
      <c r="H4" s="67"/>
      <c r="I4" s="67"/>
      <c r="J4" s="67"/>
    </row>
    <row r="5" spans="1:10" ht="19.95" customHeight="1">
      <c r="A5" s="2" t="s">
        <v>7</v>
      </c>
      <c r="B5" s="3" t="s">
        <v>8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4" t="s">
        <v>28</v>
      </c>
      <c r="I5" s="4" t="s">
        <v>9</v>
      </c>
      <c r="J5" s="3" t="s">
        <v>29</v>
      </c>
    </row>
    <row r="6" spans="1:10" ht="19.95" customHeight="1">
      <c r="A6" s="2">
        <v>1</v>
      </c>
      <c r="B6" s="69" t="s">
        <v>42</v>
      </c>
      <c r="C6" s="70"/>
      <c r="D6" s="70"/>
      <c r="E6" s="70"/>
      <c r="F6" s="70"/>
      <c r="G6" s="70"/>
      <c r="H6" s="70"/>
      <c r="I6" s="70"/>
      <c r="J6" s="71"/>
    </row>
    <row r="7" spans="1:10" ht="19.95" customHeight="1">
      <c r="A7" s="2">
        <v>2</v>
      </c>
      <c r="B7" s="5" t="s">
        <v>42</v>
      </c>
      <c r="C7" s="6" t="s">
        <v>310</v>
      </c>
      <c r="D7" s="7"/>
      <c r="E7" s="6">
        <v>1</v>
      </c>
      <c r="F7" s="8" t="s">
        <v>169</v>
      </c>
      <c r="G7" s="5">
        <v>1</v>
      </c>
      <c r="H7" s="9">
        <v>7000</v>
      </c>
      <c r="I7" s="9">
        <f t="shared" ref="I7:I9" si="0">E7*G7*H7</f>
        <v>7000</v>
      </c>
      <c r="J7" s="10"/>
    </row>
    <row r="8" spans="1:10" ht="19.95" customHeight="1">
      <c r="A8" s="2">
        <v>3</v>
      </c>
      <c r="B8" s="5" t="s">
        <v>42</v>
      </c>
      <c r="C8" s="5" t="s">
        <v>311</v>
      </c>
      <c r="D8" s="5"/>
      <c r="E8" s="5">
        <v>1</v>
      </c>
      <c r="F8" s="8" t="s">
        <v>169</v>
      </c>
      <c r="G8" s="5">
        <v>1</v>
      </c>
      <c r="H8" s="9">
        <v>5500</v>
      </c>
      <c r="I8" s="9">
        <f t="shared" si="0"/>
        <v>5500</v>
      </c>
      <c r="J8" s="10"/>
    </row>
    <row r="9" spans="1:10" ht="19.95" customHeight="1">
      <c r="A9" s="2">
        <v>4</v>
      </c>
      <c r="B9" s="5" t="s">
        <v>42</v>
      </c>
      <c r="C9" s="5" t="s">
        <v>312</v>
      </c>
      <c r="D9" s="5"/>
      <c r="E9" s="5">
        <v>10</v>
      </c>
      <c r="F9" s="8" t="s">
        <v>169</v>
      </c>
      <c r="G9" s="5">
        <v>1</v>
      </c>
      <c r="H9" s="9">
        <v>3000</v>
      </c>
      <c r="I9" s="9">
        <f t="shared" si="0"/>
        <v>30000</v>
      </c>
      <c r="J9" s="10"/>
    </row>
    <row r="10" spans="1:10" ht="19.95" customHeight="1">
      <c r="A10" s="2">
        <v>5</v>
      </c>
      <c r="B10" s="10" t="s">
        <v>42</v>
      </c>
      <c r="C10" s="10" t="s">
        <v>313</v>
      </c>
      <c r="D10" s="10"/>
      <c r="E10" s="10">
        <v>12</v>
      </c>
      <c r="F10" s="8" t="s">
        <v>218</v>
      </c>
      <c r="G10" s="10">
        <v>2</v>
      </c>
      <c r="H10" s="11">
        <v>1000</v>
      </c>
      <c r="I10" s="11">
        <f t="shared" ref="I10:I13" si="1">E10*G10*H10</f>
        <v>24000</v>
      </c>
      <c r="J10" s="10" t="s">
        <v>314</v>
      </c>
    </row>
    <row r="11" spans="1:10" ht="19.95" customHeight="1">
      <c r="A11" s="2">
        <v>6</v>
      </c>
      <c r="B11" s="10" t="s">
        <v>42</v>
      </c>
      <c r="C11" s="10" t="s">
        <v>315</v>
      </c>
      <c r="D11" s="10"/>
      <c r="E11" s="10">
        <v>12</v>
      </c>
      <c r="F11" s="8" t="s">
        <v>218</v>
      </c>
      <c r="G11" s="10">
        <v>1</v>
      </c>
      <c r="H11" s="11">
        <v>300</v>
      </c>
      <c r="I11" s="11">
        <f t="shared" si="1"/>
        <v>3600</v>
      </c>
      <c r="J11" s="10" t="s">
        <v>316</v>
      </c>
    </row>
    <row r="12" spans="1:10" ht="19.95" customHeight="1">
      <c r="A12" s="2">
        <v>7</v>
      </c>
      <c r="B12" s="10" t="s">
        <v>42</v>
      </c>
      <c r="C12" s="10" t="s">
        <v>317</v>
      </c>
      <c r="D12" s="10"/>
      <c r="E12" s="10">
        <v>6</v>
      </c>
      <c r="F12" s="8" t="s">
        <v>318</v>
      </c>
      <c r="G12" s="10">
        <v>7</v>
      </c>
      <c r="H12" s="11">
        <v>500</v>
      </c>
      <c r="I12" s="11">
        <f t="shared" si="1"/>
        <v>21000</v>
      </c>
      <c r="J12" s="10"/>
    </row>
    <row r="13" spans="1:10" ht="19.95" customHeight="1">
      <c r="A13" s="2">
        <v>8</v>
      </c>
      <c r="B13" s="10" t="s">
        <v>42</v>
      </c>
      <c r="C13" s="10" t="s">
        <v>319</v>
      </c>
      <c r="D13" s="10"/>
      <c r="E13" s="10">
        <v>12</v>
      </c>
      <c r="F13" s="8" t="s">
        <v>169</v>
      </c>
      <c r="G13" s="10">
        <v>7</v>
      </c>
      <c r="H13" s="11">
        <v>200</v>
      </c>
      <c r="I13" s="11">
        <f t="shared" si="1"/>
        <v>16800</v>
      </c>
      <c r="J13" s="10"/>
    </row>
    <row r="14" spans="1:10" ht="19.95" customHeight="1">
      <c r="A14" s="2">
        <v>9</v>
      </c>
      <c r="B14" s="73" t="s">
        <v>74</v>
      </c>
      <c r="C14" s="73"/>
      <c r="D14" s="73"/>
      <c r="E14" s="73"/>
      <c r="F14" s="73"/>
      <c r="G14" s="73"/>
      <c r="H14" s="73"/>
      <c r="I14" s="4">
        <f>SUM(I7:I13)</f>
        <v>107900</v>
      </c>
      <c r="J14" s="3"/>
    </row>
    <row r="15" spans="1:10" ht="19.95" customHeight="1">
      <c r="A15" s="2">
        <v>10</v>
      </c>
      <c r="B15" s="69" t="s">
        <v>320</v>
      </c>
      <c r="C15" s="70"/>
      <c r="D15" s="70"/>
      <c r="E15" s="70"/>
      <c r="F15" s="70"/>
      <c r="G15" s="70"/>
      <c r="H15" s="70"/>
      <c r="I15" s="70"/>
      <c r="J15" s="71"/>
    </row>
    <row r="16" spans="1:10" ht="19.95" customHeight="1">
      <c r="A16" s="2">
        <v>11</v>
      </c>
      <c r="B16" s="10" t="s">
        <v>15</v>
      </c>
      <c r="C16" s="12" t="s">
        <v>321</v>
      </c>
      <c r="D16" s="12"/>
      <c r="E16" s="12">
        <v>1</v>
      </c>
      <c r="F16" s="13" t="s">
        <v>56</v>
      </c>
      <c r="G16" s="10">
        <v>1</v>
      </c>
      <c r="H16" s="14">
        <v>20000</v>
      </c>
      <c r="I16" s="11">
        <f>E16*G16*H16</f>
        <v>20000</v>
      </c>
      <c r="J16" s="10"/>
    </row>
    <row r="17" spans="1:10" ht="19.95" customHeight="1">
      <c r="A17" s="2">
        <v>12</v>
      </c>
      <c r="B17" s="73" t="s">
        <v>74</v>
      </c>
      <c r="C17" s="73"/>
      <c r="D17" s="73"/>
      <c r="E17" s="73"/>
      <c r="F17" s="73"/>
      <c r="G17" s="73"/>
      <c r="H17" s="73"/>
      <c r="I17" s="4">
        <f>SUM(I16:I16)</f>
        <v>20000</v>
      </c>
      <c r="J17" s="3"/>
    </row>
    <row r="18" spans="1:10" ht="19.95" customHeight="1">
      <c r="A18" s="2">
        <v>13</v>
      </c>
      <c r="B18" s="69" t="s">
        <v>15</v>
      </c>
      <c r="C18" s="70"/>
      <c r="D18" s="70"/>
      <c r="E18" s="70"/>
      <c r="F18" s="70"/>
      <c r="G18" s="70"/>
      <c r="H18" s="70"/>
      <c r="I18" s="70"/>
      <c r="J18" s="71"/>
    </row>
    <row r="19" spans="1:10" ht="19.95" customHeight="1">
      <c r="A19" s="2">
        <v>14</v>
      </c>
      <c r="B19" s="10" t="s">
        <v>15</v>
      </c>
      <c r="C19" s="15" t="s">
        <v>322</v>
      </c>
      <c r="D19" s="16" t="s">
        <v>323</v>
      </c>
      <c r="E19" s="15">
        <v>1</v>
      </c>
      <c r="F19" s="17" t="s">
        <v>56</v>
      </c>
      <c r="G19" s="10">
        <v>1</v>
      </c>
      <c r="H19" s="18">
        <v>20000</v>
      </c>
      <c r="I19" s="11">
        <f t="shared" ref="I19" si="2">E19*G19*H19</f>
        <v>20000</v>
      </c>
      <c r="J19" s="10"/>
    </row>
    <row r="20" spans="1:10" ht="19.95" customHeight="1">
      <c r="A20" s="2">
        <v>16</v>
      </c>
      <c r="B20" s="73" t="s">
        <v>74</v>
      </c>
      <c r="C20" s="73"/>
      <c r="D20" s="73"/>
      <c r="E20" s="73"/>
      <c r="F20" s="73"/>
      <c r="G20" s="73"/>
      <c r="H20" s="73"/>
      <c r="I20" s="4">
        <f>SUM(I19:I19)</f>
        <v>20000</v>
      </c>
      <c r="J20" s="3"/>
    </row>
    <row r="21" spans="1:10" ht="19.95" customHeight="1">
      <c r="A21" s="2">
        <v>17</v>
      </c>
      <c r="B21" s="72" t="s">
        <v>16</v>
      </c>
      <c r="C21" s="72"/>
      <c r="D21" s="72"/>
      <c r="E21" s="72"/>
      <c r="F21" s="72"/>
      <c r="G21" s="72"/>
      <c r="H21" s="72"/>
      <c r="I21" s="4">
        <f>I14+I17+I20</f>
        <v>147900</v>
      </c>
      <c r="J21" s="20"/>
    </row>
    <row r="24" spans="1:10">
      <c r="G24" s="19"/>
    </row>
  </sheetData>
  <mergeCells count="14">
    <mergeCell ref="B17:H17"/>
    <mergeCell ref="B18:J18"/>
    <mergeCell ref="B20:H20"/>
    <mergeCell ref="B21:H21"/>
    <mergeCell ref="A4:B4"/>
    <mergeCell ref="C4:J4"/>
    <mergeCell ref="B6:J6"/>
    <mergeCell ref="B14:H14"/>
    <mergeCell ref="B15:J15"/>
    <mergeCell ref="A1:J1"/>
    <mergeCell ref="A2:B2"/>
    <mergeCell ref="C2:J2"/>
    <mergeCell ref="A3:B3"/>
    <mergeCell ref="C3:J3"/>
  </mergeCells>
  <phoneticPr fontId="16" type="noConversion"/>
  <conditionalFormatting sqref="F19">
    <cfRule type="cellIs" dxfId="1" priority="8" stopIfTrue="1" operator="lessThan">
      <formula>0</formula>
    </cfRule>
  </conditionalFormatting>
  <conditionalFormatting sqref="H19">
    <cfRule type="cellIs" dxfId="0" priority="5" stopIfTrue="1" operator="lessThan">
      <formula>0</formula>
    </cfRule>
  </conditionalFormatting>
  <dataValidations count="1">
    <dataValidation type="list" allowBlank="1" showInputMessage="1" showErrorMessage="1" sqref="B16 B19 B7:B13" xr:uid="{00000000-0002-0000-0700-000000000000}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接送机&amp;签到</vt:lpstr>
      <vt:lpstr>主会场</vt:lpstr>
      <vt:lpstr>分会场</vt:lpstr>
      <vt:lpstr>分会场（预估，下周三确认）</vt:lpstr>
      <vt:lpstr>高层晚宴</vt:lpstr>
      <vt:lpstr>团建活动（预估，下周三确认）</vt:lpstr>
      <vt:lpstr>项目运营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Pineapple republic</cp:lastModifiedBy>
  <dcterms:created xsi:type="dcterms:W3CDTF">2021-07-30T02:21:00Z</dcterms:created>
  <dcterms:modified xsi:type="dcterms:W3CDTF">2021-12-31T08:48:56Z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A1C3F31AD723473C8107808226806E0D</vt:lpwstr>
  </property>
  <property fmtid="{D5CDD505-2E9C-101B-9397-08002B2CF9AE}" pid="3" name="KSOProductBuildVer">
    <vt:lpwstr>2052-11.1.0.11194</vt:lpwstr>
  </property>
  <property fmtid="{D5CDD505-2E9C-101B-9397-08002B2CF9AE}" pid="4" name="KSOReadingLayout">
    <vt:bool>true</vt:bool>
  </property>
</Properties>
</file>