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86139\Desktop\工作\北京CT5发布会\"/>
    </mc:Choice>
  </mc:AlternateContent>
  <xr:revisionPtr revIDLastSave="0" documentId="13_ncr:1_{8C649411-A7FC-4402-BC42-36FFDFEA5640}" xr6:coauthVersionLast="45" xr6:coauthVersionMax="45" xr10:uidLastSave="{00000000-0000-0000-0000-000000000000}"/>
  <bookViews>
    <workbookView xWindow="-103" yWindow="-103" windowWidth="16663" windowHeight="8863" xr2:uid="{00000000-000D-0000-FFFF-FFFF00000000}"/>
  </bookViews>
  <sheets>
    <sheet name="旅行社" sheetId="16" r:id="rId1"/>
    <sheet name="杂费" sheetId="17" r:id="rId2"/>
    <sheet name="希尔顿" sheetId="8" state="hidden"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16" l="1"/>
  <c r="G27" i="16"/>
  <c r="G26" i="16"/>
  <c r="G19" i="16"/>
  <c r="G20" i="16"/>
  <c r="G21" i="16"/>
  <c r="G22" i="16"/>
  <c r="G23" i="16"/>
  <c r="G25" i="16"/>
  <c r="G24" i="16"/>
  <c r="G28" i="16"/>
  <c r="G18" i="16"/>
  <c r="D34" i="16" l="1"/>
  <c r="G41" i="16" l="1"/>
  <c r="G42" i="16"/>
  <c r="G37" i="16"/>
  <c r="G38" i="16"/>
  <c r="G39" i="16"/>
  <c r="G40" i="16"/>
  <c r="B18" i="17"/>
  <c r="D43" i="16" s="1"/>
  <c r="G43" i="16" s="1"/>
  <c r="G16" i="16"/>
  <c r="D44" i="16"/>
  <c r="G44" i="16" s="1"/>
  <c r="G36" i="16"/>
  <c r="G35" i="16"/>
  <c r="G33" i="16"/>
  <c r="G32" i="16"/>
  <c r="G12" i="16"/>
  <c r="G11" i="16"/>
  <c r="G15" i="16"/>
  <c r="G14" i="16"/>
  <c r="G13" i="16"/>
  <c r="G10" i="16"/>
  <c r="G8" i="16"/>
  <c r="G9" i="16"/>
  <c r="G41" i="8"/>
  <c r="G14" i="8"/>
  <c r="G38" i="8"/>
  <c r="G37" i="8"/>
  <c r="G36" i="8"/>
  <c r="G35" i="8"/>
  <c r="G34" i="8"/>
  <c r="G33" i="8"/>
  <c r="G32" i="8"/>
  <c r="G31" i="8"/>
  <c r="G30" i="8"/>
  <c r="G29" i="8"/>
  <c r="G28" i="8"/>
  <c r="G27" i="8"/>
  <c r="G26" i="8"/>
  <c r="G25" i="8"/>
  <c r="G24" i="8"/>
  <c r="G23" i="8"/>
  <c r="G22" i="8"/>
  <c r="G21" i="8"/>
  <c r="G9" i="8"/>
  <c r="G10" i="8"/>
  <c r="G11" i="8"/>
  <c r="G12" i="8"/>
  <c r="G13" i="8"/>
  <c r="G15" i="8"/>
  <c r="G16" i="8"/>
  <c r="G17" i="8"/>
  <c r="G19" i="8"/>
  <c r="G40" i="8"/>
  <c r="G43" i="8"/>
  <c r="G44" i="8"/>
  <c r="G45" i="8"/>
  <c r="G46" i="8"/>
  <c r="G47" i="8" s="1"/>
  <c r="G48" i="8" s="1"/>
  <c r="G45" i="16" l="1"/>
  <c r="G46" i="16" s="1"/>
  <c r="G49" i="8"/>
  <c r="G47" i="16" l="1"/>
</calcChain>
</file>

<file path=xl/sharedStrings.xml><?xml version="1.0" encoding="utf-8"?>
<sst xmlns="http://schemas.openxmlformats.org/spreadsheetml/2006/main" count="175" uniqueCount="152">
  <si>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</si>
  <si>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</si>
  <si>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</si>
  <si>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</si>
  <si>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</si>
  <si>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</si>
  <si>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</si>
  <si>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</si>
  <si>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</si>
  <si>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</si>
  <si>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</si>
  <si>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</si>
  <si>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</si>
  <si>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</si>
  <si>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</si>
  <si>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</si>
  <si>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</si>
  <si>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</si>
  <si>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</si>
  <si>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</si>
  <si>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</si>
  <si>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</si>
  <si>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</si>
  <si>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</si>
  <si>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</si>
  <si>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</si>
  <si>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</si>
  <si>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</si>
  <si>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</si>
  <si>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</si>
  <si>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</si>
  <si>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</si>
  <si>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</si>
  <si>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</si>
  <si>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</si>
  <si>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</si>
  <si>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</si>
  <si>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</si>
  <si>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</si>
  <si>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</si>
  <si>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</si>
  <si>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</si>
  <si>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</si>
  <si>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</si>
  <si>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</si>
  <si>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</si>
  <si>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</si>
  <si>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</si>
  <si>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</si>
  <si>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</si>
  <si>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</si>
  <si>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</si>
  <si>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</si>
  <si>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</si>
  <si>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</si>
  <si>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</si>
  <si>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</si>
  <si>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</si>
  <si>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</si>
  <si>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</si>
  <si>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</si>
  <si>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</si>
  <si>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</si>
  <si>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</si>
  <si>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</si>
  <si>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 xml:space="preserve">项目 Item </t>
    <phoneticPr fontId="29" type="noConversion"/>
  </si>
  <si>
    <t>明细 Description</t>
    <phoneticPr fontId="29" type="noConversion"/>
  </si>
  <si>
    <t>单价 Unit Cost</t>
    <phoneticPr fontId="29" type="noConversion"/>
  </si>
  <si>
    <t>次数 Time</t>
    <phoneticPr fontId="29" type="noConversion"/>
  </si>
  <si>
    <t>数量 Qty.</t>
    <phoneticPr fontId="29" type="noConversion"/>
  </si>
  <si>
    <t>合计 Total</t>
    <phoneticPr fontId="1" type="noConversion"/>
  </si>
  <si>
    <t>备注 Remark</t>
    <phoneticPr fontId="1" type="noConversion"/>
  </si>
  <si>
    <t>房内welcome package：甜点、水果等Dessert, fruit, etc</t>
    <phoneticPr fontId="29" type="noConversion"/>
  </si>
  <si>
    <t>媒体自助晚餐
需均含软饮畅饮
media buffet dinner
soft drinks should be included</t>
    <phoneticPr fontId="29" type="noConversion"/>
  </si>
  <si>
    <t>媒体欢迎小食
welcome package</t>
    <phoneticPr fontId="29" type="noConversion"/>
  </si>
  <si>
    <t>Transportation/大巴需求（根据媒体具体航班调整需求）</t>
    <phoneticPr fontId="1" type="noConversion"/>
  </si>
  <si>
    <t>媒体交通费用报销 
Transportation Reimbursement</t>
    <phoneticPr fontId="1" type="noConversion"/>
  </si>
  <si>
    <t>Others/其他</t>
    <phoneticPr fontId="1" type="noConversion"/>
  </si>
  <si>
    <t>19座考斯特（全天）/19 seat bus</t>
    <phoneticPr fontId="29" type="noConversion"/>
  </si>
  <si>
    <t>19座考斯特（仅送机）/19 seat bus</t>
    <phoneticPr fontId="29" type="noConversion"/>
  </si>
  <si>
    <t>33座大巴（仅送机）/33 seat bus</t>
    <phoneticPr fontId="29" type="noConversion"/>
  </si>
  <si>
    <t>19座考斯特（仅接机）/19 seat bus</t>
    <phoneticPr fontId="29" type="noConversion"/>
  </si>
  <si>
    <t>GL8（仅接机）/GL8</t>
    <phoneticPr fontId="29" type="noConversion"/>
  </si>
  <si>
    <t>33座大巴（接机+上市发布会摆渡）/33 seat bus</t>
    <phoneticPr fontId="29" type="noConversion"/>
  </si>
  <si>
    <t>54座大巴/54 seat bus</t>
    <phoneticPr fontId="29" type="noConversion"/>
  </si>
  <si>
    <t>GL8（仅送机）/GL8</t>
    <phoneticPr fontId="29"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</si>
  <si>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</si>
  <si>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</si>
  <si>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总计（不含增值税6%）</t>
    <phoneticPr fontId="1" type="noConversion"/>
  </si>
  <si>
    <t>gl8</t>
    <phoneticPr fontId="29" type="noConversion"/>
  </si>
  <si>
    <t>51座大巴（仅接机）/33 seat bus</t>
    <phoneticPr fontId="29" type="noConversion"/>
  </si>
  <si>
    <t>10月20日大床房
one-bed room</t>
    <phoneticPr fontId="29" type="noConversion"/>
  </si>
  <si>
    <t>公关公司工作人员 
For PR AGENCY STAFF</t>
    <phoneticPr fontId="29" type="noConversion"/>
  </si>
  <si>
    <t>酒店自助午餐
Hotel buffet Lunch</t>
    <phoneticPr fontId="29" type="noConversion"/>
  </si>
  <si>
    <t>Hotel-酒店住宿：北京JW万豪酒店</t>
    <phoneticPr fontId="1" type="noConversion"/>
  </si>
  <si>
    <t>10月20日 媒体接机（机场-酒店）
Airport-hotel</t>
    <phoneticPr fontId="29" type="noConversion"/>
  </si>
  <si>
    <t>10月20日 媒体摆渡（酒店-凯迪拉克中心-酒店）
hotel-Cadillac Center-hotel</t>
    <phoneticPr fontId="29" type="noConversion"/>
  </si>
  <si>
    <t>10月18-20日工作人员全天备车（12小时）</t>
    <phoneticPr fontId="29" type="noConversion"/>
  </si>
  <si>
    <t>10月21日 媒体送机（酒店-机场）
hotel-Airport</t>
    <phoneticPr fontId="29" type="noConversion"/>
  </si>
  <si>
    <t xml:space="preserve">媒体相关
Media Related
300位外地媒体房间
300 OOT Media rooms
</t>
  </si>
  <si>
    <t>酒店自助晚餐
Hotel buffet dinner
10月20日 520人</t>
  </si>
  <si>
    <t>媒体相关
Media Related
520位媒体及10位媒体组同事陪同
520 media and 10 media team members</t>
  </si>
  <si>
    <t xml:space="preserve">摄像费
Photography </t>
  </si>
  <si>
    <t>旅行社工作人员费用
Travel agency costs</t>
  </si>
  <si>
    <t>灯牌（夜间指引）
Guide light</t>
  </si>
  <si>
    <t>房卡套 room card cover</t>
  </si>
  <si>
    <t>餐券 meal voucher</t>
  </si>
  <si>
    <t>签到背板 Backboard</t>
  </si>
  <si>
    <t>接机牌 Welcome board</t>
  </si>
  <si>
    <t>签到台 Check-in stage</t>
  </si>
  <si>
    <t>鲜花 Flower</t>
  </si>
  <si>
    <t>全新凯迪拉克CT5上市发布会/Cadillac CT5 Launch Event</t>
  </si>
  <si>
    <t>物料制作
Material Production</t>
  </si>
  <si>
    <t>10月18-10月21日工作人员标间
Standard room</t>
  </si>
  <si>
    <t>接机，送机兼职人员费用
Airport Pick up part-time employee</t>
  </si>
  <si>
    <t>Beijing</t>
  </si>
  <si>
    <t>GL8 媒体（家-凯迪拉克中心-家）</t>
  </si>
  <si>
    <t>房内
welcome package</t>
  </si>
  <si>
    <t>康辉集团北京国际会议展览有限公司</t>
    <phoneticPr fontId="29" type="noConversion"/>
  </si>
  <si>
    <t>2019.10.20</t>
    <phoneticPr fontId="29" type="noConversion"/>
  </si>
  <si>
    <t>全新凯迪拉克CT5上市发布会/Cadillac CT5 Launch Event</t>
    <phoneticPr fontId="29" type="noConversion"/>
  </si>
  <si>
    <t>优惠总计（不含增值税6%）</t>
    <phoneticPr fontId="1" type="noConversion"/>
  </si>
  <si>
    <t>固定费用1W
上市拍摄拍摄
Fixed Costs1W</t>
    <phoneticPr fontId="29" type="noConversion"/>
  </si>
  <si>
    <t>专访会议室</t>
    <phoneticPr fontId="29" type="noConversion"/>
  </si>
  <si>
    <t>杂费明细</t>
  </si>
  <si>
    <t>535程嘉房间点餐</t>
  </si>
  <si>
    <t>1130谢群房间点餐</t>
  </si>
  <si>
    <t>716丁延吉房间点餐</t>
  </si>
  <si>
    <t>1729刘晓冬房间点餐</t>
  </si>
  <si>
    <t>801胡豪房间点餐</t>
  </si>
  <si>
    <t>黄斯韵大堂吧</t>
  </si>
  <si>
    <t>黄斯韵洗衣费</t>
  </si>
  <si>
    <t xml:space="preserve">总计 </t>
  </si>
  <si>
    <t>专访媒体茶歇</t>
    <phoneticPr fontId="29" type="noConversion"/>
  </si>
  <si>
    <t>安德琳大堂吧</t>
    <phoneticPr fontId="1" type="noConversion"/>
  </si>
  <si>
    <t>杂费</t>
    <phoneticPr fontId="29" type="noConversion"/>
  </si>
  <si>
    <t>专车</t>
    <phoneticPr fontId="1" type="noConversion"/>
  </si>
  <si>
    <t>媒体机场晚餐</t>
    <phoneticPr fontId="1" type="noConversion"/>
  </si>
  <si>
    <t>小V用餐</t>
    <phoneticPr fontId="1" type="noConversion"/>
  </si>
  <si>
    <t>19号VIP晚餐</t>
    <phoneticPr fontId="1" type="noConversion"/>
  </si>
  <si>
    <t>豆豆及马总用餐</t>
    <phoneticPr fontId="1" type="noConversion"/>
  </si>
  <si>
    <t>会议室水</t>
    <phoneticPr fontId="1" type="noConversion"/>
  </si>
  <si>
    <t>打印机三天</t>
    <phoneticPr fontId="1" type="noConversion"/>
  </si>
  <si>
    <t>快递费</t>
    <phoneticPr fontId="1" type="noConversion"/>
  </si>
  <si>
    <t>会场背板</t>
    <phoneticPr fontId="29" type="noConversion"/>
  </si>
  <si>
    <t>指示牌木质</t>
    <phoneticPr fontId="29" type="noConversion"/>
  </si>
  <si>
    <t>三众58065，万博15439，王哲20317.69 ，君信79,584.86 ，朗知84261元</t>
    <phoneticPr fontId="29" type="noConversion"/>
  </si>
  <si>
    <t>房间差额</t>
    <phoneticPr fontId="29" type="noConversion"/>
  </si>
  <si>
    <t>马总用车</t>
    <phoneticPr fontId="29" type="noConversion"/>
  </si>
  <si>
    <t>蒋总用车</t>
    <phoneticPr fontId="29" type="noConversion"/>
  </si>
  <si>
    <t xml:space="preserve">午餐 </t>
    <phoneticPr fontId="29" type="noConversion"/>
  </si>
  <si>
    <t>10月18日 -19日工作人员踩点
Staff check</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</si>
</sst>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176" formatCode="#,##0_ "/>
    <numFmt numFmtId="177" formatCode="#,##0;[Red]#,##0"/>
    <numFmt numFmtId="178" formatCode="0.00_ "/>
  </numFmts>
  <fonts count="36" x14ac:knownFonts="1">
    <font>
      <sz val="12"/>
      <name val="宋体"/>
      <charset val="134"/>
    </font>
    <font>
      <sz val="9"/>
      <name val="宋体"/>
      <family val="3"/>
      <charset val="134"/>
    </font>
    <font>
      <sz val="10"/>
      <name val="Arial"/>
      <family val="2"/>
    </font>
    <font>
      <sz val="12"/>
      <name val="Times New Roman"/>
      <family val="1"/>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b/>
      <sz val="9"/>
      <color theme="0"/>
      <name val="微软雅黑"/>
      <family val="2"/>
      <charset val="134"/>
    </font>
    <font>
      <sz val="9"/>
      <color theme="0"/>
      <name val="微软雅黑"/>
      <family val="2"/>
      <charset val="134"/>
    </font>
    <font>
      <sz val="9"/>
      <color theme="1"/>
      <name val="微软雅黑"/>
      <family val="2"/>
      <charset val="134"/>
    </font>
    <font>
      <sz val="11"/>
      <color theme="0"/>
      <name val="宋体"/>
      <family val="2"/>
      <charset val="134"/>
      <scheme val="minor"/>
    </font>
    <font>
      <sz val="11"/>
      <color theme="1"/>
      <name val="宋体"/>
      <family val="2"/>
      <charset val="134"/>
      <scheme val="minor"/>
    </font>
    <font>
      <sz val="11"/>
      <color theme="1"/>
      <name val="微软雅黑"/>
      <family val="2"/>
      <charset val="134"/>
    </font>
  </fonts>
  <fills count="40">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10"/>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1"/>
        <bgColor indexed="64"/>
      </patternFill>
    </fill>
    <fill>
      <patternFill patternType="solid">
        <fgColor theme="0"/>
        <bgColor indexed="64"/>
      </patternFill>
    </fill>
    <fill>
      <patternFill patternType="solid">
        <fgColor theme="5"/>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s>
  <cellStyleXfs count="57">
    <xf numFmtId="0" fontId="0" fillId="0" borderId="0">
      <alignment vertical="center"/>
    </xf>
    <xf numFmtId="0" fontId="2" fillId="0" borderId="0" applyNumberFormat="0" applyBorder="0" applyAlignment="0" applyProtection="0">
      <alignment vertical="center"/>
    </xf>
    <xf numFmtId="0" fontId="23" fillId="0" borderId="0"/>
    <xf numFmtId="0" fontId="19"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5" fillId="8" borderId="1" applyNumberFormat="0" applyProtection="0">
      <alignment vertical="center"/>
    </xf>
    <xf numFmtId="0" fontId="6" fillId="9" borderId="2" applyNumberFormat="0" applyProtection="0">
      <alignment vertical="center"/>
    </xf>
    <xf numFmtId="44" fontId="19" fillId="0" borderId="0" applyFont="0" applyFill="0" applyBorder="0" applyAlignment="0" applyProtection="0"/>
    <xf numFmtId="0" fontId="7" fillId="0" borderId="0" applyNumberFormat="0" applyBorder="0" applyProtection="0">
      <alignment vertical="center"/>
    </xf>
    <xf numFmtId="0" fontId="8" fillId="3" borderId="0" applyNumberFormat="0" applyBorder="0" applyProtection="0">
      <alignment vertical="center"/>
    </xf>
    <xf numFmtId="0" fontId="9" fillId="0" borderId="3" applyNumberFormat="0" applyProtection="0">
      <alignment vertical="center"/>
    </xf>
    <xf numFmtId="0" fontId="10" fillId="0" borderId="4" applyNumberFormat="0" applyProtection="0">
      <alignment vertical="center"/>
    </xf>
    <xf numFmtId="0" fontId="11" fillId="0" borderId="5" applyNumberFormat="0" applyProtection="0">
      <alignment vertical="center"/>
    </xf>
    <xf numFmtId="0" fontId="11" fillId="0" borderId="0" applyNumberFormat="0" applyBorder="0" applyProtection="0">
      <alignment vertical="center"/>
    </xf>
    <xf numFmtId="0" fontId="12" fillId="4" borderId="1" applyNumberFormat="0" applyProtection="0">
      <alignment vertical="center"/>
    </xf>
    <xf numFmtId="0" fontId="13" fillId="0" borderId="6" applyNumberFormat="0" applyProtection="0">
      <alignment vertical="center"/>
    </xf>
    <xf numFmtId="0" fontId="14" fillId="10" borderId="0" applyNumberFormat="0" applyBorder="0" applyProtection="0">
      <alignment vertical="center"/>
    </xf>
    <xf numFmtId="0" fontId="28" fillId="0" borderId="0"/>
    <xf numFmtId="0" fontId="19" fillId="11" borderId="7" applyNumberFormat="0" applyProtection="0">
      <alignment vertical="center"/>
    </xf>
    <xf numFmtId="0" fontId="15" fillId="8" borderId="8" applyNumberFormat="0" applyProtection="0">
      <alignment vertical="center"/>
    </xf>
    <xf numFmtId="0" fontId="2" fillId="0" borderId="0"/>
    <xf numFmtId="0" fontId="16" fillId="0" borderId="0" applyNumberFormat="0" applyBorder="0" applyProtection="0">
      <alignment vertical="center"/>
    </xf>
    <xf numFmtId="0" fontId="17" fillId="0" borderId="9" applyNumberFormat="0" applyProtection="0">
      <alignment vertical="center"/>
    </xf>
    <xf numFmtId="0" fontId="18" fillId="0" borderId="0" applyNumberFormat="0" applyBorder="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0" fontId="33" fillId="31" borderId="0" applyNumberFormat="0" applyBorder="0" applyAlignment="0" applyProtection="0">
      <alignment vertical="center"/>
    </xf>
    <xf numFmtId="0" fontId="34" fillId="13" borderId="0" applyNumberFormat="0" applyBorder="0" applyAlignment="0" applyProtection="0">
      <alignment vertical="center"/>
    </xf>
    <xf numFmtId="0" fontId="34" fillId="19" borderId="0" applyNumberFormat="0" applyBorder="0" applyAlignment="0" applyProtection="0">
      <alignment vertical="center"/>
    </xf>
    <xf numFmtId="0" fontId="33" fillId="25" borderId="0" applyNumberFormat="0" applyBorder="0" applyAlignment="0" applyProtection="0">
      <alignment vertical="center"/>
    </xf>
    <xf numFmtId="0" fontId="33" fillId="32" borderId="0" applyNumberFormat="0" applyBorder="0" applyAlignment="0" applyProtection="0">
      <alignment vertical="center"/>
    </xf>
    <xf numFmtId="0" fontId="34" fillId="14" borderId="0" applyNumberFormat="0" applyBorder="0" applyAlignment="0" applyProtection="0">
      <alignment vertical="center"/>
    </xf>
    <xf numFmtId="0" fontId="34" fillId="20" borderId="0" applyNumberFormat="0" applyBorder="0" applyAlignment="0" applyProtection="0">
      <alignment vertical="center"/>
    </xf>
    <xf numFmtId="0" fontId="33" fillId="26" borderId="0" applyNumberFormat="0" applyBorder="0" applyAlignment="0" applyProtection="0">
      <alignment vertical="center"/>
    </xf>
    <xf numFmtId="0" fontId="33" fillId="33" borderId="0" applyNumberFormat="0" applyBorder="0" applyAlignment="0" applyProtection="0">
      <alignment vertical="center"/>
    </xf>
    <xf numFmtId="0" fontId="34" fillId="15" borderId="0" applyNumberFormat="0" applyBorder="0" applyAlignment="0" applyProtection="0">
      <alignment vertical="center"/>
    </xf>
    <xf numFmtId="0" fontId="34" fillId="21" borderId="0" applyNumberFormat="0" applyBorder="0" applyAlignment="0" applyProtection="0">
      <alignment vertical="center"/>
    </xf>
    <xf numFmtId="0" fontId="33" fillId="27" borderId="0" applyNumberFormat="0" applyBorder="0" applyAlignment="0" applyProtection="0">
      <alignment vertical="center"/>
    </xf>
    <xf numFmtId="0" fontId="33" fillId="34" borderId="0" applyNumberFormat="0" applyBorder="0" applyAlignment="0" applyProtection="0">
      <alignment vertical="center"/>
    </xf>
    <xf numFmtId="0" fontId="34" fillId="16" borderId="0" applyNumberFormat="0" applyBorder="0" applyAlignment="0" applyProtection="0">
      <alignment vertical="center"/>
    </xf>
    <xf numFmtId="0" fontId="34" fillId="22" borderId="0" applyNumberFormat="0" applyBorder="0" applyAlignment="0" applyProtection="0">
      <alignment vertical="center"/>
    </xf>
    <xf numFmtId="0" fontId="33" fillId="28" borderId="0" applyNumberFormat="0" applyBorder="0" applyAlignment="0" applyProtection="0">
      <alignment vertical="center"/>
    </xf>
    <xf numFmtId="0" fontId="33" fillId="35" borderId="0" applyNumberFormat="0" applyBorder="0" applyAlignment="0" applyProtection="0">
      <alignment vertical="center"/>
    </xf>
    <xf numFmtId="0" fontId="34" fillId="17" borderId="0" applyNumberFormat="0" applyBorder="0" applyAlignment="0" applyProtection="0">
      <alignment vertical="center"/>
    </xf>
    <xf numFmtId="0" fontId="34" fillId="23" borderId="0" applyNumberFormat="0" applyBorder="0" applyAlignment="0" applyProtection="0">
      <alignment vertical="center"/>
    </xf>
    <xf numFmtId="0" fontId="33" fillId="29" borderId="0" applyNumberFormat="0" applyBorder="0" applyAlignment="0" applyProtection="0">
      <alignment vertical="center"/>
    </xf>
    <xf numFmtId="0" fontId="33" fillId="36" borderId="0" applyNumberFormat="0" applyBorder="0" applyAlignment="0" applyProtection="0">
      <alignment vertical="center"/>
    </xf>
    <xf numFmtId="0" fontId="34" fillId="18" borderId="0" applyNumberFormat="0" applyBorder="0" applyAlignment="0" applyProtection="0">
      <alignment vertical="center"/>
    </xf>
    <xf numFmtId="0" fontId="34" fillId="24" borderId="0" applyNumberFormat="0" applyBorder="0" applyAlignment="0" applyProtection="0">
      <alignment vertical="center"/>
    </xf>
    <xf numFmtId="0" fontId="33" fillId="30" borderId="0" applyNumberFormat="0" applyBorder="0" applyAlignment="0" applyProtection="0">
      <alignment vertical="center"/>
    </xf>
    <xf numFmtId="0" fontId="19" fillId="0" borderId="0">
      <alignment vertical="center"/>
    </xf>
  </cellStyleXfs>
  <cellXfs count="122">
    <xf numFmtId="0" fontId="0" fillId="0" borderId="0" xfId="0">
      <alignment vertical="center"/>
    </xf>
    <xf numFmtId="176" fontId="20" fillId="0" borderId="10"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0" xfId="0" applyFont="1" applyFill="1" applyAlignment="1">
      <alignment horizontal="center" vertical="center"/>
    </xf>
    <xf numFmtId="0" fontId="20" fillId="12" borderId="0" xfId="0" applyFont="1" applyFill="1" applyAlignment="1">
      <alignment horizontal="center" vertical="center"/>
    </xf>
    <xf numFmtId="176" fontId="20" fillId="12" borderId="0" xfId="0" applyNumberFormat="1" applyFont="1" applyFill="1" applyAlignment="1">
      <alignment horizontal="center" vertical="center"/>
    </xf>
    <xf numFmtId="0" fontId="20" fillId="12" borderId="0" xfId="0" applyFont="1" applyFill="1" applyAlignment="1">
      <alignment vertical="center" wrapText="1"/>
    </xf>
    <xf numFmtId="0" fontId="20" fillId="12" borderId="0" xfId="0" applyFont="1" applyFill="1">
      <alignment vertical="center"/>
    </xf>
    <xf numFmtId="0" fontId="20" fillId="12" borderId="0" xfId="0" applyFont="1" applyFill="1" applyAlignment="1">
      <alignment horizontal="left" vertical="center"/>
    </xf>
    <xf numFmtId="14" fontId="20" fillId="12" borderId="0" xfId="0" applyNumberFormat="1" applyFont="1" applyFill="1" applyAlignment="1">
      <alignment horizontal="left" vertical="center"/>
    </xf>
    <xf numFmtId="0" fontId="21" fillId="12" borderId="10" xfId="0" applyFont="1" applyFill="1" applyBorder="1" applyAlignment="1">
      <alignment horizontal="center" vertical="center" wrapText="1"/>
    </xf>
    <xf numFmtId="176" fontId="21" fillId="12" borderId="10" xfId="0" applyNumberFormat="1" applyFont="1" applyFill="1" applyBorder="1" applyAlignment="1">
      <alignment horizontal="center" vertical="center"/>
    </xf>
    <xf numFmtId="0" fontId="20" fillId="12" borderId="10" xfId="0" applyFont="1" applyFill="1" applyBorder="1" applyAlignment="1">
      <alignment horizontal="center" vertical="center" wrapText="1"/>
    </xf>
    <xf numFmtId="0" fontId="20" fillId="9" borderId="10" xfId="0" applyFont="1" applyFill="1" applyBorder="1" applyAlignment="1">
      <alignment horizontal="center" vertical="center" wrapText="1"/>
    </xf>
    <xf numFmtId="176" fontId="27" fillId="0" borderId="10" xfId="0" applyNumberFormat="1" applyFont="1" applyFill="1" applyBorder="1" applyAlignment="1">
      <alignment horizontal="center" vertical="center"/>
    </xf>
    <xf numFmtId="0" fontId="20" fillId="9" borderId="10" xfId="0" applyFont="1" applyFill="1" applyBorder="1" applyAlignment="1">
      <alignment horizontal="left" vertical="center" wrapText="1"/>
    </xf>
    <xf numFmtId="0" fontId="20" fillId="0" borderId="10" xfId="0" applyFont="1" applyFill="1" applyBorder="1" applyAlignment="1">
      <alignment horizontal="left" vertical="center" wrapText="1" readingOrder="1"/>
    </xf>
    <xf numFmtId="0" fontId="23" fillId="12" borderId="0" xfId="0" applyNumberFormat="1" applyFont="1" applyFill="1" applyBorder="1" applyAlignment="1">
      <alignment vertical="center"/>
    </xf>
    <xf numFmtId="0" fontId="20" fillId="12" borderId="0" xfId="0" applyFont="1" applyFill="1" applyAlignment="1">
      <alignment vertical="center"/>
    </xf>
    <xf numFmtId="0" fontId="22" fillId="8" borderId="10" xfId="0" applyFont="1" applyFill="1" applyBorder="1" applyAlignment="1">
      <alignment horizontal="left" vertical="center" wrapText="1"/>
    </xf>
    <xf numFmtId="0" fontId="24" fillId="4" borderId="10" xfId="0" applyNumberFormat="1" applyFont="1" applyFill="1" applyBorder="1" applyAlignment="1">
      <alignment horizontal="center" vertical="center"/>
    </xf>
    <xf numFmtId="176" fontId="24" fillId="4" borderId="10" xfId="0" applyNumberFormat="1" applyFont="1" applyFill="1" applyBorder="1" applyAlignment="1">
      <alignment horizontal="center" vertical="center"/>
    </xf>
    <xf numFmtId="176" fontId="25" fillId="7" borderId="10" xfId="0" applyNumberFormat="1" applyFont="1" applyFill="1" applyBorder="1" applyAlignment="1">
      <alignment horizontal="center" vertical="center"/>
    </xf>
    <xf numFmtId="0" fontId="20" fillId="0" borderId="10" xfId="0" applyFont="1" applyFill="1" applyBorder="1" applyAlignment="1">
      <alignment horizontal="left" vertical="center" wrapText="1"/>
    </xf>
    <xf numFmtId="14" fontId="20" fillId="0" borderId="10" xfId="0" applyNumberFormat="1" applyFont="1" applyFill="1" applyBorder="1" applyAlignment="1">
      <alignment horizontal="left" vertical="center" wrapText="1"/>
    </xf>
    <xf numFmtId="0" fontId="20" fillId="0" borderId="10" xfId="0" applyFont="1" applyFill="1" applyBorder="1" applyAlignment="1">
      <alignment horizontal="center" vertical="center"/>
    </xf>
    <xf numFmtId="0" fontId="20" fillId="0" borderId="10" xfId="0" applyFont="1" applyFill="1" applyBorder="1" applyAlignment="1">
      <alignment horizontal="left" vertical="center"/>
    </xf>
    <xf numFmtId="176" fontId="20" fillId="0" borderId="11" xfId="0" applyNumberFormat="1" applyFont="1" applyFill="1" applyBorder="1" applyAlignment="1">
      <alignment horizontal="center" vertical="center"/>
    </xf>
    <xf numFmtId="0" fontId="20" fillId="0" borderId="12" xfId="0" applyFont="1" applyFill="1" applyBorder="1" applyAlignment="1">
      <alignment horizontal="center" vertical="center" wrapText="1"/>
    </xf>
    <xf numFmtId="0" fontId="20" fillId="12" borderId="13" xfId="0" applyFont="1" applyFill="1" applyBorder="1" applyAlignment="1">
      <alignment horizontal="left" vertical="center"/>
    </xf>
    <xf numFmtId="0" fontId="20" fillId="12" borderId="0" xfId="0" applyFont="1" applyFill="1" applyBorder="1">
      <alignment vertical="center"/>
    </xf>
    <xf numFmtId="0" fontId="20" fillId="12" borderId="14" xfId="0" applyFont="1" applyFill="1" applyBorder="1" applyAlignment="1">
      <alignment horizontal="left" vertical="center"/>
    </xf>
    <xf numFmtId="0" fontId="20" fillId="12" borderId="15" xfId="0" applyFont="1" applyFill="1" applyBorder="1" applyAlignment="1">
      <alignment horizontal="left" vertical="center"/>
    </xf>
    <xf numFmtId="0" fontId="20" fillId="12" borderId="16" xfId="0" applyFont="1" applyFill="1" applyBorder="1" applyAlignment="1">
      <alignment horizontal="left" vertical="center"/>
    </xf>
    <xf numFmtId="0" fontId="30" fillId="37" borderId="10" xfId="0" applyFont="1" applyFill="1" applyBorder="1" applyAlignment="1">
      <alignment horizontal="center" vertical="center" wrapText="1"/>
    </xf>
    <xf numFmtId="176" fontId="30" fillId="37" borderId="10" xfId="0" applyNumberFormat="1" applyFont="1" applyFill="1" applyBorder="1" applyAlignment="1">
      <alignment horizontal="center" vertical="center"/>
    </xf>
    <xf numFmtId="0" fontId="31" fillId="37" borderId="10" xfId="0" applyFont="1" applyFill="1" applyBorder="1" applyAlignment="1">
      <alignment horizontal="center" vertical="center" wrapText="1"/>
    </xf>
    <xf numFmtId="0" fontId="20" fillId="12" borderId="0" xfId="0" applyNumberFormat="1" applyFont="1" applyFill="1" applyBorder="1" applyAlignment="1">
      <alignment vertical="center"/>
    </xf>
    <xf numFmtId="176" fontId="21" fillId="7" borderId="10" xfId="0" applyNumberFormat="1" applyFont="1" applyFill="1" applyBorder="1" applyAlignment="1">
      <alignment horizontal="center" vertical="center"/>
    </xf>
    <xf numFmtId="177" fontId="24" fillId="4" borderId="10" xfId="0" applyNumberFormat="1" applyFont="1" applyFill="1" applyBorder="1" applyAlignment="1">
      <alignment horizontal="center" vertical="center"/>
    </xf>
    <xf numFmtId="0" fontId="20" fillId="12" borderId="17" xfId="0" applyFont="1" applyFill="1" applyBorder="1" applyAlignment="1">
      <alignment vertical="center"/>
    </xf>
    <xf numFmtId="0" fontId="20" fillId="12" borderId="17" xfId="0" applyFont="1" applyFill="1" applyBorder="1" applyAlignment="1">
      <alignment horizontal="right" vertical="center"/>
    </xf>
    <xf numFmtId="14" fontId="20" fillId="0" borderId="10" xfId="0" applyNumberFormat="1"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0" xfId="0" applyFont="1" applyFill="1" applyBorder="1" applyAlignment="1">
      <alignment vertical="center" wrapText="1"/>
    </xf>
    <xf numFmtId="0" fontId="32" fillId="0" borderId="10"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0" xfId="56" applyFont="1" applyFill="1" applyBorder="1" applyAlignment="1">
      <alignment horizontal="center" vertical="center" wrapText="1"/>
    </xf>
    <xf numFmtId="0" fontId="20" fillId="38" borderId="10" xfId="56" applyFont="1" applyFill="1" applyBorder="1" applyAlignment="1">
      <alignment horizontal="center" vertical="center" wrapText="1"/>
    </xf>
    <xf numFmtId="0" fontId="32" fillId="0" borderId="10" xfId="0" applyFont="1" applyBorder="1" applyAlignment="1">
      <alignment horizontal="center" vertical="center"/>
    </xf>
    <xf numFmtId="14" fontId="20" fillId="12" borderId="27" xfId="0" applyNumberFormat="1" applyFont="1" applyFill="1" applyBorder="1" applyAlignment="1">
      <alignment horizontal="left" vertical="center"/>
    </xf>
    <xf numFmtId="14" fontId="20" fillId="12" borderId="28" xfId="0" applyNumberFormat="1" applyFont="1" applyFill="1" applyBorder="1" applyAlignment="1">
      <alignment vertical="center"/>
    </xf>
    <xf numFmtId="14" fontId="20" fillId="12" borderId="15" xfId="0" applyNumberFormat="1" applyFont="1" applyFill="1" applyBorder="1" applyAlignment="1">
      <alignment vertical="center"/>
    </xf>
    <xf numFmtId="0" fontId="20" fillId="12" borderId="29" xfId="0" applyFont="1" applyFill="1" applyBorder="1" applyAlignment="1">
      <alignment vertical="center"/>
    </xf>
    <xf numFmtId="14" fontId="20" fillId="0" borderId="10" xfId="0" applyNumberFormat="1"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6"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2" fillId="8" borderId="10" xfId="0" applyFont="1" applyFill="1" applyBorder="1" applyAlignment="1">
      <alignment horizontal="left" vertical="center" wrapText="1"/>
    </xf>
    <xf numFmtId="0" fontId="20" fillId="0" borderId="20" xfId="0" applyFont="1" applyFill="1" applyBorder="1" applyAlignment="1">
      <alignment horizontal="center" vertical="center" wrapText="1"/>
    </xf>
    <xf numFmtId="14" fontId="20" fillId="0" borderId="10" xfId="0" applyNumberFormat="1" applyFont="1" applyFill="1" applyBorder="1" applyAlignment="1">
      <alignment horizontal="left" vertical="center" wrapText="1"/>
    </xf>
    <xf numFmtId="0" fontId="20" fillId="0" borderId="10" xfId="0" applyFont="1" applyFill="1" applyBorder="1" applyAlignment="1">
      <alignment horizontal="center" vertical="center" wrapText="1"/>
    </xf>
    <xf numFmtId="176" fontId="24" fillId="4" borderId="12" xfId="0" applyNumberFormat="1" applyFont="1" applyFill="1" applyBorder="1" applyAlignment="1">
      <alignment horizontal="center" vertical="center"/>
    </xf>
    <xf numFmtId="178" fontId="35" fillId="0" borderId="10" xfId="0" applyNumberFormat="1" applyFont="1" applyBorder="1" applyAlignment="1"/>
    <xf numFmtId="0" fontId="35" fillId="0" borderId="10" xfId="0" applyFont="1" applyBorder="1" applyAlignment="1"/>
    <xf numFmtId="0" fontId="35" fillId="39" borderId="10" xfId="0" applyFont="1" applyFill="1" applyBorder="1" applyAlignment="1"/>
    <xf numFmtId="0" fontId="20" fillId="0" borderId="16"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11" xfId="0" applyFont="1" applyFill="1" applyBorder="1" applyAlignment="1">
      <alignment horizontal="center" vertical="center" wrapText="1"/>
    </xf>
    <xf numFmtId="14" fontId="20" fillId="0" borderId="10" xfId="0" applyNumberFormat="1" applyFont="1" applyFill="1" applyBorder="1" applyAlignment="1">
      <alignment horizontal="left" vertical="center" wrapText="1"/>
    </xf>
    <xf numFmtId="0" fontId="20" fillId="0" borderId="10" xfId="0" applyFont="1" applyFill="1" applyBorder="1" applyAlignment="1">
      <alignment horizontal="center" vertical="center" wrapText="1"/>
    </xf>
    <xf numFmtId="14" fontId="20" fillId="0" borderId="25" xfId="0" applyNumberFormat="1" applyFont="1" applyFill="1" applyBorder="1" applyAlignment="1">
      <alignment horizontal="left" vertical="center" wrapText="1"/>
    </xf>
    <xf numFmtId="14" fontId="20" fillId="0" borderId="26" xfId="0" applyNumberFormat="1" applyFont="1" applyFill="1" applyBorder="1" applyAlignment="1">
      <alignment horizontal="left" vertical="center" wrapText="1"/>
    </xf>
    <xf numFmtId="0" fontId="3" fillId="0" borderId="10" xfId="0" applyFont="1" applyFill="1" applyBorder="1" applyAlignment="1">
      <alignment horizontal="center"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4" fillId="4" borderId="10" xfId="0" applyNumberFormat="1"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1" fillId="7" borderId="10" xfId="0" applyNumberFormat="1" applyFont="1" applyFill="1" applyBorder="1" applyAlignment="1">
      <alignment horizontal="center" vertical="center"/>
    </xf>
    <xf numFmtId="14" fontId="20" fillId="12" borderId="27" xfId="0" applyNumberFormat="1" applyFont="1" applyFill="1" applyBorder="1" applyAlignment="1">
      <alignment horizontal="left" vertical="center"/>
    </xf>
    <xf numFmtId="14" fontId="20" fillId="12" borderId="28" xfId="0" applyNumberFormat="1" applyFont="1" applyFill="1" applyBorder="1" applyAlignment="1">
      <alignment horizontal="left" vertical="center"/>
    </xf>
    <xf numFmtId="14" fontId="20" fillId="12" borderId="15" xfId="0" applyNumberFormat="1" applyFont="1" applyFill="1" applyBorder="1" applyAlignment="1">
      <alignment horizontal="left" vertical="center"/>
    </xf>
    <xf numFmtId="0" fontId="22" fillId="9" borderId="10" xfId="0" applyFont="1" applyFill="1" applyBorder="1" applyAlignment="1">
      <alignment horizontal="left" vertical="center" wrapText="1"/>
    </xf>
    <xf numFmtId="0" fontId="30" fillId="37" borderId="10" xfId="0" applyFont="1" applyFill="1" applyBorder="1" applyAlignment="1">
      <alignment horizontal="center" vertical="center" wrapText="1"/>
    </xf>
    <xf numFmtId="0" fontId="22" fillId="8" borderId="10"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12" borderId="12" xfId="0" applyNumberFormat="1" applyFont="1" applyFill="1" applyBorder="1" applyAlignment="1">
      <alignment horizontal="center" vertical="center"/>
    </xf>
    <xf numFmtId="0" fontId="20" fillId="12" borderId="24" xfId="0" applyNumberFormat="1" applyFont="1" applyFill="1" applyBorder="1" applyAlignment="1">
      <alignment horizontal="center" vertical="center"/>
    </xf>
    <xf numFmtId="14" fontId="20" fillId="0" borderId="10" xfId="0" applyNumberFormat="1" applyFont="1" applyFill="1" applyBorder="1" applyAlignment="1">
      <alignment horizontal="left" vertical="center" wrapText="1"/>
    </xf>
    <xf numFmtId="14" fontId="20" fillId="0" borderId="21" xfId="0" applyNumberFormat="1" applyFont="1" applyFill="1" applyBorder="1" applyAlignment="1">
      <alignment horizontal="left" vertical="center" wrapText="1"/>
    </xf>
    <xf numFmtId="14" fontId="20" fillId="0" borderId="22" xfId="0" applyNumberFormat="1" applyFont="1" applyFill="1" applyBorder="1" applyAlignment="1">
      <alignment horizontal="left" vertical="center" wrapText="1"/>
    </xf>
    <xf numFmtId="14" fontId="20" fillId="0" borderId="23" xfId="0" applyNumberFormat="1" applyFont="1" applyFill="1" applyBorder="1" applyAlignment="1">
      <alignment horizontal="left" vertical="center" wrapText="1"/>
    </xf>
    <xf numFmtId="14" fontId="20" fillId="0" borderId="24" xfId="0" applyNumberFormat="1" applyFont="1" applyFill="1" applyBorder="1" applyAlignment="1">
      <alignment horizontal="left" vertical="center" wrapText="1"/>
    </xf>
    <xf numFmtId="14" fontId="20" fillId="0" borderId="25" xfId="0" applyNumberFormat="1" applyFont="1" applyFill="1" applyBorder="1" applyAlignment="1">
      <alignment horizontal="left" vertical="center" wrapText="1"/>
    </xf>
    <xf numFmtId="14" fontId="20" fillId="0" borderId="26" xfId="0" applyNumberFormat="1" applyFont="1" applyFill="1" applyBorder="1" applyAlignment="1">
      <alignment horizontal="left" vertical="center" wrapText="1"/>
    </xf>
    <xf numFmtId="0" fontId="35" fillId="39" borderId="10" xfId="0" applyFont="1" applyFill="1" applyBorder="1" applyAlignment="1">
      <alignment horizontal="center"/>
    </xf>
    <xf numFmtId="0" fontId="25" fillId="7" borderId="10" xfId="0" applyNumberFormat="1" applyFont="1" applyFill="1" applyBorder="1" applyAlignment="1">
      <alignment horizontal="center" vertical="center"/>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14" fontId="20" fillId="0" borderId="10"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38" borderId="0" xfId="0" applyFont="1" applyFill="1" applyAlignment="1">
      <alignment horizontal="center" vertical="center"/>
    </xf>
    <xf numFmtId="0" fontId="20" fillId="12" borderId="0" xfId="0" applyFont="1" applyFill="1" applyAlignment="1">
      <alignment horizontal="left" vertical="center" wrapText="1"/>
    </xf>
    <xf numFmtId="0" fontId="21" fillId="12" borderId="10"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0" xfId="0" applyFont="1" applyFill="1" applyBorder="1" applyAlignment="1">
      <alignment horizontal="left" vertical="center" wrapText="1"/>
    </xf>
  </cellXfs>
  <cellStyles count="57">
    <cellStyle name="_ET_STYLE_NoName_00_" xfId="1" xr:uid="{00000000-0005-0000-0000-000000000000}"/>
    <cellStyle name="0,0_x000a__x000a_NA_x000a__x000a_" xfId="2" xr:uid="{00000000-0005-0000-0000-000001000000}"/>
    <cellStyle name="0,0_x000d__x000a_NA_x000d__x000a_ 2" xfId="3" xr:uid="{00000000-0005-0000-0000-000002000000}"/>
    <cellStyle name="0,0_x005f_x000d__x005f_x000a_NA_x005f_x000d__x005f_x000a_" xfId="4" xr:uid="{00000000-0005-0000-0000-000003000000}"/>
    <cellStyle name="20% - Accent1" xfId="33" hidden="1" xr:uid="{00000000-0005-0000-0000-000004000000}"/>
    <cellStyle name="20% - Accent2" xfId="37" hidden="1" xr:uid="{00000000-0005-0000-0000-000005000000}"/>
    <cellStyle name="20% - Accent3" xfId="41" hidden="1" xr:uid="{00000000-0005-0000-0000-000006000000}"/>
    <cellStyle name="20% - Accent4" xfId="45" hidden="1" xr:uid="{00000000-0005-0000-0000-000007000000}"/>
    <cellStyle name="20% - Accent5" xfId="49" hidden="1" xr:uid="{00000000-0005-0000-0000-000008000000}"/>
    <cellStyle name="20% - Accent6" xfId="53" hidden="1" xr:uid="{00000000-0005-0000-0000-000009000000}"/>
    <cellStyle name="40% - Accent1" xfId="34" hidden="1" xr:uid="{00000000-0005-0000-0000-00000A000000}"/>
    <cellStyle name="40% - Accent2" xfId="38" hidden="1" xr:uid="{00000000-0005-0000-0000-00000B000000}"/>
    <cellStyle name="40% - Accent3" xfId="42" hidden="1" xr:uid="{00000000-0005-0000-0000-00000C000000}"/>
    <cellStyle name="40% - Accent4" xfId="46" hidden="1" xr:uid="{00000000-0005-0000-0000-00000D000000}"/>
    <cellStyle name="40% - Accent5" xfId="50" hidden="1" xr:uid="{00000000-0005-0000-0000-00000E000000}"/>
    <cellStyle name="40% - Accent6" xfId="54" hidden="1" xr:uid="{00000000-0005-0000-0000-00000F000000}"/>
    <cellStyle name="60% - Accent1" xfId="35" hidden="1" xr:uid="{00000000-0005-0000-0000-000010000000}"/>
    <cellStyle name="60% - Accent2" xfId="39" hidden="1" xr:uid="{00000000-0005-0000-0000-000011000000}"/>
    <cellStyle name="60% - Accent3" xfId="43" hidden="1" xr:uid="{00000000-0005-0000-0000-000012000000}"/>
    <cellStyle name="60% - Accent4" xfId="47" hidden="1" xr:uid="{00000000-0005-0000-0000-000013000000}"/>
    <cellStyle name="60% - Accent5" xfId="51" hidden="1" xr:uid="{00000000-0005-0000-0000-000014000000}"/>
    <cellStyle name="60% - Accent6" xfId="55" hidden="1" xr:uid="{00000000-0005-0000-0000-000015000000}"/>
    <cellStyle name="Accent1" xfId="32" hidden="1" xr:uid="{00000000-0005-0000-0000-000016000000}"/>
    <cellStyle name="Accent2" xfId="36" hidden="1" xr:uid="{00000000-0005-0000-0000-000017000000}"/>
    <cellStyle name="Accent3" xfId="40" hidden="1" xr:uid="{00000000-0005-0000-0000-000018000000}"/>
    <cellStyle name="Accent4" xfId="44" hidden="1" xr:uid="{00000000-0005-0000-0000-000019000000}"/>
    <cellStyle name="Accent5" xfId="48" hidden="1" xr:uid="{00000000-0005-0000-0000-00001A000000}"/>
    <cellStyle name="Accent6" xfId="52" hidden="1" xr:uid="{00000000-0005-0000-0000-00001B000000}"/>
    <cellStyle name="Bad" xfId="5" xr:uid="{00000000-0005-0000-0000-00001C000000}"/>
    <cellStyle name="Calculation" xfId="6" xr:uid="{00000000-0005-0000-0000-00001D000000}"/>
    <cellStyle name="Check Cell" xfId="7" xr:uid="{00000000-0005-0000-0000-00001E000000}"/>
    <cellStyle name="Currency 2" xfId="8" xr:uid="{00000000-0005-0000-0000-00001F000000}"/>
    <cellStyle name="Explanatory Text" xfId="9" xr:uid="{00000000-0005-0000-0000-000020000000}"/>
    <cellStyle name="Good" xfId="10" xr:uid="{00000000-0005-0000-0000-000021000000}"/>
    <cellStyle name="Heading 1" xfId="11" xr:uid="{00000000-0005-0000-0000-000022000000}"/>
    <cellStyle name="Heading 2" xfId="12" xr:uid="{00000000-0005-0000-0000-000023000000}"/>
    <cellStyle name="Heading 3" xfId="13" xr:uid="{00000000-0005-0000-0000-000024000000}"/>
    <cellStyle name="Heading 4" xfId="14" xr:uid="{00000000-0005-0000-0000-000025000000}"/>
    <cellStyle name="Input" xfId="15" xr:uid="{00000000-0005-0000-0000-000026000000}"/>
    <cellStyle name="Linked Cell" xfId="16" xr:uid="{00000000-0005-0000-0000-000027000000}"/>
    <cellStyle name="Neutral" xfId="17" xr:uid="{00000000-0005-0000-0000-000028000000}"/>
    <cellStyle name="Normal 2" xfId="18" xr:uid="{00000000-0005-0000-0000-00002A000000}"/>
    <cellStyle name="Note" xfId="19" xr:uid="{00000000-0005-0000-0000-00002B000000}"/>
    <cellStyle name="Output" xfId="20" xr:uid="{00000000-0005-0000-0000-00002C000000}"/>
    <cellStyle name="Standard_budget BMW Deal…ng 20070530.xls" xfId="21" xr:uid="{00000000-0005-0000-0000-00002D000000}"/>
    <cellStyle name="Title" xfId="22" xr:uid="{00000000-0005-0000-0000-00002E000000}"/>
    <cellStyle name="Total" xfId="23" xr:uid="{00000000-0005-0000-0000-00002F000000}"/>
    <cellStyle name="Warning Text" xfId="24" xr:uid="{00000000-0005-0000-0000-000030000000}"/>
    <cellStyle name="差_ATSL试驾活动" xfId="25" xr:uid="{00000000-0005-0000-0000-000034000000}"/>
    <cellStyle name="差_Copy of Copy of ATSL上市发布会+试驾 旅行社SOW (第三轮）" xfId="26" xr:uid="{00000000-0005-0000-0000-000035000000}"/>
    <cellStyle name="常规" xfId="0" builtinId="0"/>
    <cellStyle name="常规 2" xfId="56" xr:uid="{00000000-0005-0000-0000-000036000000}"/>
    <cellStyle name="好_ATSL试驾活动" xfId="27" xr:uid="{00000000-0005-0000-0000-000032000000}"/>
    <cellStyle name="好_Copy of Copy of ATSL上市发布会+试驾 旅行社SOW (第三轮）" xfId="28" xr:uid="{00000000-0005-0000-0000-000033000000}"/>
    <cellStyle name="样式 1" xfId="29" xr:uid="{00000000-0005-0000-0000-000037000000}"/>
    <cellStyle name="样式 1 2" xfId="30" xr:uid="{00000000-0005-0000-0000-000038000000}"/>
    <cellStyle name="一般_Sheet1" xfId="3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tabSelected="1" zoomScale="50" zoomScaleNormal="50" workbookViewId="0">
      <selection activeCell="H14" sqref="H14"/>
    </sheetView>
  </sheetViews>
  <sheetFormatPr defaultColWidth="19.5703125" defaultRowHeight="12.9" x14ac:dyDescent="0.3"/>
  <cols>
    <col min="1" max="1" width="66" style="18" customWidth="1" collapsed="1"/>
    <col min="2" max="2" width="17.5" style="8" customWidth="1" collapsed="1"/>
    <col min="3" max="3" width="31.5703125" style="8" bestFit="1" customWidth="1"/>
    <col min="4" max="7" width="12.0703125" style="5" customWidth="1"/>
    <col min="8" max="8" width="53.5703125" style="6" customWidth="1"/>
    <col min="9" max="16384" width="19.5703125" style="7"/>
  </cols>
  <sheetData>
    <row r="1" spans="1:14" ht="32.15" customHeight="1" x14ac:dyDescent="0.3">
      <c r="A1" s="31" t="s">
        <v>0</v>
      </c>
      <c r="B1" s="88" t="s">
        <v>120</v>
      </c>
      <c r="C1" s="89"/>
      <c r="D1" s="90"/>
      <c r="E1" s="90"/>
      <c r="F1" s="90"/>
      <c r="G1" s="90"/>
      <c r="H1" s="90"/>
      <c r="I1" s="30"/>
    </row>
    <row r="2" spans="1:14" ht="21" customHeight="1" x14ac:dyDescent="0.3">
      <c r="A2" s="32" t="s">
        <v>1</v>
      </c>
      <c r="B2" s="56">
        <v>43758</v>
      </c>
      <c r="C2" s="57"/>
      <c r="D2" s="58"/>
      <c r="E2" s="58"/>
      <c r="F2" s="58"/>
      <c r="G2" s="58"/>
      <c r="H2" s="58" t="s">
        <v>118</v>
      </c>
      <c r="I2" s="30"/>
    </row>
    <row r="3" spans="1:14" x14ac:dyDescent="0.3">
      <c r="A3" s="32" t="s">
        <v>4</v>
      </c>
      <c r="B3" s="59" t="s">
        <v>115</v>
      </c>
      <c r="C3" s="59"/>
      <c r="D3" s="59"/>
      <c r="E3" s="59"/>
      <c r="F3" s="59"/>
      <c r="G3" s="59"/>
      <c r="H3" s="59" t="s">
        <v>119</v>
      </c>
      <c r="I3" s="30"/>
    </row>
    <row r="4" spans="1:14" x14ac:dyDescent="0.3">
      <c r="A4" s="32" t="s">
        <v>7</v>
      </c>
      <c r="B4" s="59"/>
      <c r="C4" s="59"/>
      <c r="D4" s="59"/>
      <c r="E4" s="59"/>
      <c r="F4" s="59"/>
      <c r="G4" s="59"/>
      <c r="H4" s="59" t="s">
        <v>111</v>
      </c>
      <c r="I4" s="30"/>
    </row>
    <row r="5" spans="1:14" x14ac:dyDescent="0.3">
      <c r="A5" s="29" t="s">
        <v>8</v>
      </c>
      <c r="B5" s="33"/>
      <c r="H5" s="41"/>
      <c r="I5" s="40"/>
      <c r="J5" s="40"/>
      <c r="K5" s="40"/>
      <c r="L5" s="40"/>
      <c r="M5" s="40"/>
      <c r="N5" s="40"/>
    </row>
    <row r="6" spans="1:14" s="4" customFormat="1" x14ac:dyDescent="0.3">
      <c r="A6" s="92" t="s">
        <v>65</v>
      </c>
      <c r="B6" s="92"/>
      <c r="C6" s="34" t="s">
        <v>66</v>
      </c>
      <c r="D6" s="35" t="s">
        <v>67</v>
      </c>
      <c r="E6" s="35" t="s">
        <v>68</v>
      </c>
      <c r="F6" s="35" t="s">
        <v>69</v>
      </c>
      <c r="G6" s="35" t="s">
        <v>70</v>
      </c>
      <c r="H6" s="36" t="s">
        <v>71</v>
      </c>
    </row>
    <row r="7" spans="1:14" s="4" customFormat="1" ht="15.45" x14ac:dyDescent="0.3">
      <c r="A7" s="93" t="s">
        <v>94</v>
      </c>
      <c r="B7" s="93"/>
      <c r="C7" s="93"/>
      <c r="D7" s="64"/>
      <c r="E7" s="64"/>
      <c r="F7" s="64"/>
      <c r="G7" s="64"/>
      <c r="H7" s="13"/>
    </row>
    <row r="8" spans="1:14" s="3" customFormat="1" ht="86.25" customHeight="1" x14ac:dyDescent="0.3">
      <c r="A8" s="96" t="s">
        <v>86</v>
      </c>
      <c r="B8" s="96"/>
      <c r="C8" s="60" t="s">
        <v>91</v>
      </c>
      <c r="D8" s="1">
        <v>1150</v>
      </c>
      <c r="E8" s="1">
        <v>1</v>
      </c>
      <c r="F8" s="1">
        <v>246</v>
      </c>
      <c r="G8" s="1">
        <f t="shared" ref="G8:G16" si="0">D8*E8*F8</f>
        <v>282900</v>
      </c>
      <c r="H8" s="61" t="s">
        <v>99</v>
      </c>
    </row>
    <row r="9" spans="1:14" s="3" customFormat="1" ht="86.25" customHeight="1" x14ac:dyDescent="0.3">
      <c r="A9" s="96"/>
      <c r="B9" s="96"/>
      <c r="C9" s="42" t="s">
        <v>113</v>
      </c>
      <c r="D9" s="1">
        <v>1250</v>
      </c>
      <c r="E9" s="1">
        <v>3</v>
      </c>
      <c r="F9" s="1">
        <v>11</v>
      </c>
      <c r="G9" s="1">
        <f t="shared" si="0"/>
        <v>41250</v>
      </c>
      <c r="H9" s="52" t="s">
        <v>92</v>
      </c>
    </row>
    <row r="10" spans="1:14" s="3" customFormat="1" ht="45" customHeight="1" x14ac:dyDescent="0.3">
      <c r="A10" s="65"/>
      <c r="B10" s="65"/>
      <c r="C10" s="66" t="s">
        <v>147</v>
      </c>
      <c r="D10" s="1">
        <v>302</v>
      </c>
      <c r="E10" s="1">
        <v>4</v>
      </c>
      <c r="F10" s="1">
        <v>5</v>
      </c>
      <c r="G10" s="1">
        <f t="shared" si="0"/>
        <v>6040</v>
      </c>
      <c r="H10" s="67"/>
    </row>
    <row r="11" spans="1:14" s="3" customFormat="1" ht="45" customHeight="1" x14ac:dyDescent="0.3">
      <c r="A11" s="65" t="s">
        <v>123</v>
      </c>
      <c r="B11" s="65"/>
      <c r="C11" s="66"/>
      <c r="D11" s="1">
        <v>15000</v>
      </c>
      <c r="E11" s="1">
        <v>1</v>
      </c>
      <c r="F11" s="1">
        <v>1</v>
      </c>
      <c r="G11" s="1">
        <f t="shared" si="0"/>
        <v>15000</v>
      </c>
      <c r="H11" s="67"/>
    </row>
    <row r="12" spans="1:14" s="3" customFormat="1" ht="45" customHeight="1" x14ac:dyDescent="0.3">
      <c r="A12" s="65" t="s">
        <v>133</v>
      </c>
      <c r="B12" s="65"/>
      <c r="C12" s="66"/>
      <c r="D12" s="1">
        <v>3500</v>
      </c>
      <c r="E12" s="1">
        <v>1</v>
      </c>
      <c r="F12" s="1">
        <v>1</v>
      </c>
      <c r="G12" s="1">
        <f t="shared" si="0"/>
        <v>3500</v>
      </c>
      <c r="H12" s="67"/>
    </row>
    <row r="13" spans="1:14" s="3" customFormat="1" ht="60" customHeight="1" x14ac:dyDescent="0.3">
      <c r="A13" s="49" t="s">
        <v>72</v>
      </c>
      <c r="B13" s="45" t="s">
        <v>74</v>
      </c>
      <c r="C13" s="42" t="s">
        <v>117</v>
      </c>
      <c r="D13" s="1">
        <v>150</v>
      </c>
      <c r="E13" s="1">
        <v>1</v>
      </c>
      <c r="F13" s="1">
        <v>246</v>
      </c>
      <c r="G13" s="1">
        <f t="shared" si="0"/>
        <v>36900</v>
      </c>
      <c r="H13" s="50"/>
    </row>
    <row r="14" spans="1:14" s="3" customFormat="1" ht="77.25" customHeight="1" x14ac:dyDescent="0.3">
      <c r="A14" s="94" t="s">
        <v>87</v>
      </c>
      <c r="B14" s="61" t="s">
        <v>73</v>
      </c>
      <c r="C14" s="60" t="s">
        <v>93</v>
      </c>
      <c r="D14" s="1">
        <v>300</v>
      </c>
      <c r="E14" s="1">
        <v>1</v>
      </c>
      <c r="F14" s="1">
        <v>108</v>
      </c>
      <c r="G14" s="1">
        <f t="shared" si="0"/>
        <v>32400</v>
      </c>
      <c r="H14" s="79"/>
    </row>
    <row r="15" spans="1:14" s="3" customFormat="1" ht="83.25" customHeight="1" x14ac:dyDescent="0.3">
      <c r="A15" s="95"/>
      <c r="B15" s="61" t="s">
        <v>73</v>
      </c>
      <c r="C15" s="60" t="s">
        <v>100</v>
      </c>
      <c r="D15" s="1">
        <v>260</v>
      </c>
      <c r="E15" s="1">
        <v>1</v>
      </c>
      <c r="F15" s="1">
        <v>270</v>
      </c>
      <c r="G15" s="1">
        <f t="shared" si="0"/>
        <v>70200</v>
      </c>
      <c r="H15" s="61" t="s">
        <v>101</v>
      </c>
    </row>
    <row r="16" spans="1:14" s="3" customFormat="1" ht="83.25" customHeight="1" x14ac:dyDescent="0.3">
      <c r="A16" s="74"/>
      <c r="B16" s="76"/>
      <c r="C16" s="75" t="s">
        <v>150</v>
      </c>
      <c r="D16" s="1">
        <v>550</v>
      </c>
      <c r="E16" s="1">
        <v>2</v>
      </c>
      <c r="F16" s="1">
        <v>10</v>
      </c>
      <c r="G16" s="1">
        <f t="shared" si="0"/>
        <v>11000</v>
      </c>
      <c r="H16" s="76"/>
    </row>
    <row r="17" spans="1:8" s="4" customFormat="1" ht="15" customHeight="1" x14ac:dyDescent="0.3">
      <c r="A17" s="91" t="s">
        <v>75</v>
      </c>
      <c r="B17" s="91"/>
      <c r="C17" s="91"/>
      <c r="D17" s="15"/>
      <c r="E17" s="15"/>
      <c r="F17" s="15"/>
      <c r="G17" s="15"/>
      <c r="H17" s="15"/>
    </row>
    <row r="18" spans="1:8" s="3" customFormat="1" ht="27.75" customHeight="1" x14ac:dyDescent="0.3">
      <c r="A18" s="121" t="s">
        <v>151</v>
      </c>
      <c r="B18" s="121"/>
      <c r="C18" s="51" t="s">
        <v>78</v>
      </c>
      <c r="D18" s="1">
        <v>2000</v>
      </c>
      <c r="E18" s="1">
        <v>1</v>
      </c>
      <c r="F18" s="1">
        <v>2</v>
      </c>
      <c r="G18" s="1">
        <f t="shared" ref="G18:G28" si="1">D18*E18*F18</f>
        <v>4000</v>
      </c>
      <c r="H18" s="51"/>
    </row>
    <row r="19" spans="1:8" s="3" customFormat="1" ht="29.25" customHeight="1" x14ac:dyDescent="0.3">
      <c r="A19" s="100" t="s">
        <v>95</v>
      </c>
      <c r="B19" s="101"/>
      <c r="C19" s="26" t="s">
        <v>81</v>
      </c>
      <c r="D19" s="1">
        <v>1000</v>
      </c>
      <c r="E19" s="1">
        <v>1</v>
      </c>
      <c r="F19" s="1">
        <v>12</v>
      </c>
      <c r="G19" s="1">
        <f t="shared" si="1"/>
        <v>12000</v>
      </c>
      <c r="H19" s="51"/>
    </row>
    <row r="20" spans="1:8" s="3" customFormat="1" ht="29.25" customHeight="1" x14ac:dyDescent="0.3">
      <c r="A20" s="102"/>
      <c r="B20" s="103"/>
      <c r="C20" s="26" t="s">
        <v>82</v>
      </c>
      <c r="D20" s="1">
        <v>500</v>
      </c>
      <c r="E20" s="1">
        <v>1</v>
      </c>
      <c r="F20" s="1">
        <v>15</v>
      </c>
      <c r="G20" s="1">
        <f t="shared" si="1"/>
        <v>7500</v>
      </c>
      <c r="H20" s="23"/>
    </row>
    <row r="21" spans="1:8" s="3" customFormat="1" ht="29.25" customHeight="1" x14ac:dyDescent="0.3">
      <c r="A21" s="102"/>
      <c r="B21" s="103"/>
      <c r="C21" s="23" t="s">
        <v>90</v>
      </c>
      <c r="D21" s="1">
        <v>1100</v>
      </c>
      <c r="E21" s="1">
        <v>1</v>
      </c>
      <c r="F21" s="1">
        <v>6</v>
      </c>
      <c r="G21" s="1">
        <f t="shared" si="1"/>
        <v>6600</v>
      </c>
      <c r="H21" s="23"/>
    </row>
    <row r="22" spans="1:8" s="3" customFormat="1" ht="29.25" customHeight="1" x14ac:dyDescent="0.3">
      <c r="A22" s="104"/>
      <c r="B22" s="105"/>
      <c r="C22" s="23" t="s">
        <v>83</v>
      </c>
      <c r="D22" s="1">
        <v>0</v>
      </c>
      <c r="E22" s="1">
        <v>0</v>
      </c>
      <c r="F22" s="1">
        <v>0</v>
      </c>
      <c r="G22" s="1">
        <f t="shared" si="1"/>
        <v>0</v>
      </c>
      <c r="H22" s="45"/>
    </row>
    <row r="23" spans="1:8" s="3" customFormat="1" ht="29.25" customHeight="1" x14ac:dyDescent="0.3">
      <c r="A23" s="100" t="s">
        <v>96</v>
      </c>
      <c r="B23" s="101"/>
      <c r="C23" s="23" t="s">
        <v>84</v>
      </c>
      <c r="D23" s="1">
        <v>2500</v>
      </c>
      <c r="E23" s="1">
        <v>1</v>
      </c>
      <c r="F23" s="1">
        <v>15</v>
      </c>
      <c r="G23" s="1">
        <f t="shared" si="1"/>
        <v>37500</v>
      </c>
      <c r="H23" s="45"/>
    </row>
    <row r="24" spans="1:8" s="3" customFormat="1" ht="29.25" customHeight="1" x14ac:dyDescent="0.3">
      <c r="A24" s="104"/>
      <c r="B24" s="105"/>
      <c r="C24" s="26" t="s">
        <v>116</v>
      </c>
      <c r="D24" s="1">
        <v>1200</v>
      </c>
      <c r="E24" s="1">
        <v>1</v>
      </c>
      <c r="F24" s="1">
        <v>9</v>
      </c>
      <c r="G24" s="1">
        <f>D24*E24*F24</f>
        <v>10800</v>
      </c>
      <c r="H24" s="45"/>
    </row>
    <row r="25" spans="1:8" s="3" customFormat="1" ht="29.25" customHeight="1" x14ac:dyDescent="0.3">
      <c r="A25" s="77" t="s">
        <v>97</v>
      </c>
      <c r="B25" s="78"/>
      <c r="C25" s="26" t="s">
        <v>89</v>
      </c>
      <c r="D25" s="1">
        <v>1500</v>
      </c>
      <c r="E25" s="1">
        <v>1</v>
      </c>
      <c r="F25" s="1">
        <v>5</v>
      </c>
      <c r="G25" s="1">
        <f t="shared" si="1"/>
        <v>7500</v>
      </c>
      <c r="H25" s="51" t="s">
        <v>148</v>
      </c>
    </row>
    <row r="26" spans="1:8" s="3" customFormat="1" ht="29.25" customHeight="1" x14ac:dyDescent="0.3">
      <c r="A26" s="77" t="s">
        <v>97</v>
      </c>
      <c r="B26" s="78"/>
      <c r="C26" s="26" t="s">
        <v>89</v>
      </c>
      <c r="D26" s="1">
        <v>1500</v>
      </c>
      <c r="E26" s="1">
        <v>1</v>
      </c>
      <c r="F26" s="1">
        <v>5</v>
      </c>
      <c r="G26" s="1">
        <f t="shared" si="1"/>
        <v>7500</v>
      </c>
      <c r="H26" s="51" t="s">
        <v>149</v>
      </c>
    </row>
    <row r="27" spans="1:8" s="3" customFormat="1" ht="29.25" customHeight="1" x14ac:dyDescent="0.3">
      <c r="A27" s="99" t="s">
        <v>98</v>
      </c>
      <c r="B27" s="99"/>
      <c r="C27" s="26" t="s">
        <v>79</v>
      </c>
      <c r="D27" s="1">
        <v>1000</v>
      </c>
      <c r="E27" s="1">
        <v>1</v>
      </c>
      <c r="F27" s="1">
        <v>9</v>
      </c>
      <c r="G27" s="1">
        <f t="shared" si="1"/>
        <v>9000</v>
      </c>
      <c r="H27" s="23"/>
    </row>
    <row r="28" spans="1:8" s="3" customFormat="1" ht="29.25" customHeight="1" x14ac:dyDescent="0.3">
      <c r="A28" s="99"/>
      <c r="B28" s="99"/>
      <c r="C28" s="26" t="s">
        <v>85</v>
      </c>
      <c r="D28" s="1">
        <v>500</v>
      </c>
      <c r="E28" s="1">
        <v>1</v>
      </c>
      <c r="F28" s="1">
        <v>12</v>
      </c>
      <c r="G28" s="1">
        <f t="shared" si="1"/>
        <v>6000</v>
      </c>
      <c r="H28" s="23"/>
    </row>
    <row r="29" spans="1:8" s="3" customFormat="1" ht="29.25" customHeight="1" x14ac:dyDescent="0.3">
      <c r="A29" s="99"/>
      <c r="B29" s="99"/>
      <c r="C29" s="23" t="s">
        <v>80</v>
      </c>
      <c r="D29" s="1">
        <v>1000</v>
      </c>
      <c r="E29" s="25">
        <v>1</v>
      </c>
      <c r="F29" s="1">
        <v>12</v>
      </c>
      <c r="G29" s="1">
        <f>D29*E29*F29</f>
        <v>12000</v>
      </c>
      <c r="H29" s="23"/>
    </row>
    <row r="30" spans="1:8" s="3" customFormat="1" ht="16.5" customHeight="1" x14ac:dyDescent="0.3">
      <c r="A30" s="91" t="s">
        <v>77</v>
      </c>
      <c r="B30" s="91"/>
      <c r="C30" s="91"/>
      <c r="D30" s="13"/>
      <c r="E30" s="13"/>
      <c r="F30" s="13"/>
      <c r="G30" s="13"/>
      <c r="H30" s="13"/>
    </row>
    <row r="31" spans="1:8" s="3" customFormat="1" ht="55.5" customHeight="1" x14ac:dyDescent="0.3">
      <c r="A31" s="80" t="s">
        <v>102</v>
      </c>
      <c r="B31" s="81"/>
      <c r="C31" s="16" t="s">
        <v>30</v>
      </c>
      <c r="D31" s="1">
        <v>0</v>
      </c>
      <c r="E31" s="1">
        <v>0</v>
      </c>
      <c r="F31" s="1">
        <v>0</v>
      </c>
      <c r="G31" s="1">
        <v>0</v>
      </c>
      <c r="H31" s="45" t="s">
        <v>122</v>
      </c>
    </row>
    <row r="32" spans="1:8" s="3" customFormat="1" ht="30.75" customHeight="1" x14ac:dyDescent="0.3">
      <c r="A32" s="80" t="s">
        <v>114</v>
      </c>
      <c r="B32" s="81"/>
      <c r="C32" s="16"/>
      <c r="D32" s="1">
        <v>400</v>
      </c>
      <c r="E32" s="1">
        <v>2</v>
      </c>
      <c r="F32" s="1">
        <v>10</v>
      </c>
      <c r="G32" s="1">
        <f>D32*E32*F32</f>
        <v>8000</v>
      </c>
      <c r="H32" s="45"/>
    </row>
    <row r="33" spans="1:8" s="3" customFormat="1" ht="30.75" customHeight="1" x14ac:dyDescent="0.3">
      <c r="A33" s="43" t="s">
        <v>103</v>
      </c>
      <c r="B33" s="44"/>
      <c r="C33" s="16"/>
      <c r="D33" s="1">
        <v>400</v>
      </c>
      <c r="E33" s="1">
        <v>4</v>
      </c>
      <c r="F33" s="1">
        <v>5</v>
      </c>
      <c r="G33" s="1">
        <f>D33*E33*F33</f>
        <v>8000</v>
      </c>
      <c r="H33" s="45"/>
    </row>
    <row r="34" spans="1:8" s="3" customFormat="1" ht="30.75" customHeight="1" x14ac:dyDescent="0.3">
      <c r="A34" s="46" t="s">
        <v>104</v>
      </c>
      <c r="B34" s="47"/>
      <c r="C34" s="16"/>
      <c r="D34" s="1">
        <f>G34/F34</f>
        <v>120</v>
      </c>
      <c r="E34" s="1">
        <v>1</v>
      </c>
      <c r="F34" s="1">
        <v>15</v>
      </c>
      <c r="G34" s="1">
        <v>1800</v>
      </c>
      <c r="H34" s="48"/>
    </row>
    <row r="35" spans="1:8" s="3" customFormat="1" ht="30.75" customHeight="1" x14ac:dyDescent="0.3">
      <c r="A35" s="83" t="s">
        <v>112</v>
      </c>
      <c r="B35" s="84"/>
      <c r="C35" s="53" t="s">
        <v>105</v>
      </c>
      <c r="D35" s="54">
        <v>5</v>
      </c>
      <c r="E35" s="55">
        <v>310</v>
      </c>
      <c r="F35" s="54">
        <v>1</v>
      </c>
      <c r="G35" s="1">
        <f t="shared" ref="G35:G42" si="2">D35*E35*F35</f>
        <v>1550</v>
      </c>
      <c r="H35" s="52"/>
    </row>
    <row r="36" spans="1:8" s="3" customFormat="1" ht="30.75" customHeight="1" x14ac:dyDescent="0.3">
      <c r="A36" s="83"/>
      <c r="B36" s="84"/>
      <c r="C36" s="53" t="s">
        <v>106</v>
      </c>
      <c r="D36" s="54">
        <v>1</v>
      </c>
      <c r="E36" s="55">
        <v>600</v>
      </c>
      <c r="F36" s="54">
        <v>1</v>
      </c>
      <c r="G36" s="1">
        <f t="shared" si="2"/>
        <v>600</v>
      </c>
      <c r="H36" s="52"/>
    </row>
    <row r="37" spans="1:8" s="3" customFormat="1" ht="30.75" customHeight="1" x14ac:dyDescent="0.3">
      <c r="A37" s="83"/>
      <c r="B37" s="84"/>
      <c r="C37" s="53" t="s">
        <v>110</v>
      </c>
      <c r="D37" s="1">
        <v>218</v>
      </c>
      <c r="E37" s="1">
        <v>1</v>
      </c>
      <c r="F37" s="1">
        <v>10</v>
      </c>
      <c r="G37" s="1">
        <f t="shared" si="2"/>
        <v>2180</v>
      </c>
      <c r="H37" s="52"/>
    </row>
    <row r="38" spans="1:8" s="3" customFormat="1" ht="30.75" customHeight="1" x14ac:dyDescent="0.3">
      <c r="A38" s="83"/>
      <c r="B38" s="84"/>
      <c r="C38" s="53" t="s">
        <v>107</v>
      </c>
      <c r="D38" s="1">
        <v>6000</v>
      </c>
      <c r="E38" s="1">
        <v>1</v>
      </c>
      <c r="F38" s="1">
        <v>1</v>
      </c>
      <c r="G38" s="1">
        <f t="shared" si="2"/>
        <v>6000</v>
      </c>
      <c r="H38" s="52"/>
    </row>
    <row r="39" spans="1:8" s="3" customFormat="1" ht="30.75" customHeight="1" x14ac:dyDescent="0.3">
      <c r="A39" s="83"/>
      <c r="B39" s="84"/>
      <c r="C39" s="53" t="s">
        <v>109</v>
      </c>
      <c r="D39" s="1">
        <v>6500</v>
      </c>
      <c r="E39" s="1">
        <v>1</v>
      </c>
      <c r="F39" s="1">
        <v>1</v>
      </c>
      <c r="G39" s="1">
        <f t="shared" si="2"/>
        <v>6500</v>
      </c>
      <c r="H39" s="52"/>
    </row>
    <row r="40" spans="1:8" s="3" customFormat="1" ht="30.75" customHeight="1" x14ac:dyDescent="0.3">
      <c r="A40" s="83"/>
      <c r="B40" s="84"/>
      <c r="C40" s="53" t="s">
        <v>145</v>
      </c>
      <c r="D40" s="1">
        <v>600</v>
      </c>
      <c r="E40" s="1">
        <v>1</v>
      </c>
      <c r="F40" s="1">
        <v>6</v>
      </c>
      <c r="G40" s="1">
        <f t="shared" si="2"/>
        <v>3600</v>
      </c>
      <c r="H40" s="76"/>
    </row>
    <row r="41" spans="1:8" s="3" customFormat="1" ht="30.75" customHeight="1" x14ac:dyDescent="0.3">
      <c r="A41" s="85"/>
      <c r="B41" s="86"/>
      <c r="C41" s="53" t="s">
        <v>108</v>
      </c>
      <c r="D41" s="1">
        <v>200</v>
      </c>
      <c r="E41" s="1">
        <v>1</v>
      </c>
      <c r="F41" s="1">
        <v>12</v>
      </c>
      <c r="G41" s="1">
        <f t="shared" si="2"/>
        <v>2400</v>
      </c>
      <c r="H41" s="52"/>
    </row>
    <row r="42" spans="1:8" s="3" customFormat="1" ht="30.75" customHeight="1" x14ac:dyDescent="0.3">
      <c r="A42" s="72"/>
      <c r="B42" s="73"/>
      <c r="C42" s="53" t="s">
        <v>144</v>
      </c>
      <c r="D42" s="1">
        <v>6000</v>
      </c>
      <c r="E42" s="1">
        <v>1</v>
      </c>
      <c r="F42" s="1">
        <v>1</v>
      </c>
      <c r="G42" s="1">
        <f t="shared" si="2"/>
        <v>6000</v>
      </c>
      <c r="H42" s="76"/>
    </row>
    <row r="43" spans="1:8" s="3" customFormat="1" ht="30.75" customHeight="1" x14ac:dyDescent="0.3">
      <c r="A43" s="62" t="s">
        <v>135</v>
      </c>
      <c r="B43" s="63"/>
      <c r="C43" s="53"/>
      <c r="D43" s="1">
        <f>杂费!B18</f>
        <v>11958.05</v>
      </c>
      <c r="E43" s="1">
        <v>1</v>
      </c>
      <c r="F43" s="1">
        <v>1</v>
      </c>
      <c r="G43" s="1">
        <f>D43</f>
        <v>11958.05</v>
      </c>
      <c r="H43" s="67"/>
    </row>
    <row r="44" spans="1:8" s="3" customFormat="1" ht="114" customHeight="1" x14ac:dyDescent="0.3">
      <c r="A44" s="80" t="s">
        <v>76</v>
      </c>
      <c r="B44" s="81"/>
      <c r="C44" s="16"/>
      <c r="D44" s="1">
        <f>58065+15439+18277.69+79584.86+84261</f>
        <v>255627.55</v>
      </c>
      <c r="E44" s="1">
        <v>1</v>
      </c>
      <c r="F44" s="1">
        <v>1</v>
      </c>
      <c r="G44" s="1">
        <f>D44+2045</f>
        <v>257672.55</v>
      </c>
      <c r="H44" s="61" t="s">
        <v>146</v>
      </c>
    </row>
    <row r="45" spans="1:8" s="37" customFormat="1" ht="15" customHeight="1" x14ac:dyDescent="0.3">
      <c r="A45" s="82" t="s">
        <v>22</v>
      </c>
      <c r="B45" s="82"/>
      <c r="C45" s="82"/>
      <c r="D45" s="68"/>
      <c r="E45" s="68"/>
      <c r="F45" s="68"/>
      <c r="G45" s="68">
        <f>SUM(G8:G44)</f>
        <v>935850.60000000009</v>
      </c>
      <c r="H45" s="97"/>
    </row>
    <row r="46" spans="1:8" s="37" customFormat="1" ht="15" customHeight="1" x14ac:dyDescent="0.3">
      <c r="A46" s="82" t="s">
        <v>15</v>
      </c>
      <c r="B46" s="82"/>
      <c r="C46" s="82"/>
      <c r="D46" s="39"/>
      <c r="E46" s="39"/>
      <c r="F46" s="39"/>
      <c r="G46" s="39">
        <f>G45*0.1</f>
        <v>93585.060000000012</v>
      </c>
      <c r="H46" s="98"/>
    </row>
    <row r="47" spans="1:8" s="37" customFormat="1" ht="15" customHeight="1" x14ac:dyDescent="0.3">
      <c r="A47" s="87" t="s">
        <v>88</v>
      </c>
      <c r="B47" s="87"/>
      <c r="C47" s="87"/>
      <c r="D47" s="38"/>
      <c r="E47" s="38"/>
      <c r="F47" s="38"/>
      <c r="G47" s="38">
        <f>G45+G46</f>
        <v>1029435.6600000001</v>
      </c>
      <c r="H47" s="98"/>
    </row>
    <row r="48" spans="1:8" x14ac:dyDescent="0.3">
      <c r="A48" s="87" t="s">
        <v>121</v>
      </c>
      <c r="B48" s="87"/>
      <c r="C48" s="87"/>
      <c r="D48" s="38"/>
      <c r="E48" s="38"/>
      <c r="F48" s="38"/>
      <c r="G48" s="38">
        <v>1020000</v>
      </c>
    </row>
  </sheetData>
  <mergeCells count="21">
    <mergeCell ref="A48:C48"/>
    <mergeCell ref="B1:H1"/>
    <mergeCell ref="A17:C17"/>
    <mergeCell ref="A18:B18"/>
    <mergeCell ref="A6:B6"/>
    <mergeCell ref="A7:C7"/>
    <mergeCell ref="A14:A15"/>
    <mergeCell ref="A8:A9"/>
    <mergeCell ref="H45:H47"/>
    <mergeCell ref="A27:B29"/>
    <mergeCell ref="A30:C30"/>
    <mergeCell ref="B8:B9"/>
    <mergeCell ref="A19:B22"/>
    <mergeCell ref="A23:B24"/>
    <mergeCell ref="A47:C47"/>
    <mergeCell ref="A31:B31"/>
    <mergeCell ref="A44:B44"/>
    <mergeCell ref="A45:C45"/>
    <mergeCell ref="A46:C46"/>
    <mergeCell ref="A32:B32"/>
    <mergeCell ref="A35:B41"/>
  </mergeCells>
  <phoneticPr fontId="29" type="noConversion"/>
  <pageMargins left="0" right="0" top="0.75" bottom="0.75" header="0.3" footer="0.3"/>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CD415-5DFE-48D9-AE11-5B1FC6EE7142}">
  <dimension ref="A1:B18"/>
  <sheetViews>
    <sheetView topLeftCell="A7" workbookViewId="0">
      <selection activeCell="B14" sqref="B14:B17"/>
    </sheetView>
  </sheetViews>
  <sheetFormatPr defaultRowHeight="15" x14ac:dyDescent="0.3"/>
  <cols>
    <col min="1" max="1" width="20.85546875" customWidth="1"/>
  </cols>
  <sheetData>
    <row r="1" spans="1:2" ht="16.3" x14ac:dyDescent="0.5">
      <c r="A1" s="106" t="s">
        <v>124</v>
      </c>
      <c r="B1" s="106"/>
    </row>
    <row r="2" spans="1:2" ht="16.3" x14ac:dyDescent="0.5">
      <c r="A2" s="70" t="s">
        <v>125</v>
      </c>
      <c r="B2" s="69">
        <v>186.01</v>
      </c>
    </row>
    <row r="3" spans="1:2" ht="16.3" x14ac:dyDescent="0.5">
      <c r="A3" s="70" t="s">
        <v>126</v>
      </c>
      <c r="B3" s="69">
        <v>306.02</v>
      </c>
    </row>
    <row r="4" spans="1:2" ht="16.3" x14ac:dyDescent="0.5">
      <c r="A4" s="70" t="s">
        <v>127</v>
      </c>
      <c r="B4" s="69">
        <v>188</v>
      </c>
    </row>
    <row r="5" spans="1:2" ht="16.3" x14ac:dyDescent="0.5">
      <c r="A5" s="70" t="s">
        <v>128</v>
      </c>
      <c r="B5" s="69">
        <v>168</v>
      </c>
    </row>
    <row r="6" spans="1:2" ht="16.3" x14ac:dyDescent="0.5">
      <c r="A6" s="70" t="s">
        <v>129</v>
      </c>
      <c r="B6" s="69">
        <v>168.01</v>
      </c>
    </row>
    <row r="7" spans="1:2" ht="16.3" x14ac:dyDescent="0.5">
      <c r="A7" s="70" t="s">
        <v>134</v>
      </c>
      <c r="B7" s="69">
        <v>55</v>
      </c>
    </row>
    <row r="8" spans="1:2" ht="16.3" x14ac:dyDescent="0.5">
      <c r="A8" s="70" t="s">
        <v>130</v>
      </c>
      <c r="B8" s="69">
        <v>269.01</v>
      </c>
    </row>
    <row r="9" spans="1:2" ht="16.3" x14ac:dyDescent="0.5">
      <c r="A9" s="70" t="s">
        <v>131</v>
      </c>
      <c r="B9" s="69">
        <v>117</v>
      </c>
    </row>
    <row r="10" spans="1:2" ht="16.3" x14ac:dyDescent="0.5">
      <c r="A10" s="70" t="s">
        <v>136</v>
      </c>
      <c r="B10" s="69">
        <v>985</v>
      </c>
    </row>
    <row r="11" spans="1:2" ht="16.3" x14ac:dyDescent="0.5">
      <c r="A11" s="70" t="s">
        <v>137</v>
      </c>
      <c r="B11" s="69">
        <v>187</v>
      </c>
    </row>
    <row r="12" spans="1:2" ht="16.3" x14ac:dyDescent="0.5">
      <c r="A12" s="70" t="s">
        <v>138</v>
      </c>
      <c r="B12" s="69">
        <v>113</v>
      </c>
    </row>
    <row r="13" spans="1:2" ht="16.3" x14ac:dyDescent="0.5">
      <c r="A13" s="70" t="s">
        <v>139</v>
      </c>
      <c r="B13" s="69">
        <v>7620</v>
      </c>
    </row>
    <row r="14" spans="1:2" ht="16.3" x14ac:dyDescent="0.5">
      <c r="A14" s="70" t="s">
        <v>140</v>
      </c>
      <c r="B14" s="69">
        <v>296</v>
      </c>
    </row>
    <row r="15" spans="1:2" ht="16.3" x14ac:dyDescent="0.5">
      <c r="A15" s="70" t="s">
        <v>142</v>
      </c>
      <c r="B15" s="69">
        <v>500</v>
      </c>
    </row>
    <row r="16" spans="1:2" ht="16.3" x14ac:dyDescent="0.5">
      <c r="A16" s="70" t="s">
        <v>141</v>
      </c>
      <c r="B16" s="69">
        <v>220</v>
      </c>
    </row>
    <row r="17" spans="1:2" ht="16.3" x14ac:dyDescent="0.5">
      <c r="A17" s="70" t="s">
        <v>143</v>
      </c>
      <c r="B17" s="69">
        <v>580</v>
      </c>
    </row>
    <row r="18" spans="1:2" ht="16.3" x14ac:dyDescent="0.5">
      <c r="A18" s="71" t="s">
        <v>132</v>
      </c>
      <c r="B18" s="71">
        <f>SUM(B2:B17)</f>
        <v>11958.05</v>
      </c>
    </row>
  </sheetData>
  <mergeCells count="1">
    <mergeCell ref="A1:B1"/>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topLeftCell="A13" workbookViewId="0">
      <selection activeCell="H10" sqref="H10"/>
    </sheetView>
  </sheetViews>
  <sheetFormatPr defaultColWidth="19.5703125" defaultRowHeight="12.9" x14ac:dyDescent="0.3"/>
  <cols>
    <col min="1" max="1" width="30.0703125" style="18" customWidth="1" collapsed="1"/>
    <col min="2" max="2" width="17.5" style="8" customWidth="1" collapsed="1"/>
    <col min="3" max="3" width="31.5703125" style="8" bestFit="1" customWidth="1"/>
    <col min="4" max="7" width="12.0703125" style="5" customWidth="1"/>
    <col min="8" max="8" width="11.5" style="6" customWidth="1"/>
    <col min="9" max="16384" width="19.5703125" style="7"/>
  </cols>
  <sheetData>
    <row r="1" spans="1:8" ht="46.1" customHeight="1" x14ac:dyDescent="0.3">
      <c r="A1" s="116"/>
      <c r="B1" s="116"/>
      <c r="C1" s="116"/>
    </row>
    <row r="2" spans="1:8" ht="32.15" customHeight="1" x14ac:dyDescent="0.3">
      <c r="A2" s="8" t="s">
        <v>0</v>
      </c>
      <c r="B2" s="117" t="s">
        <v>62</v>
      </c>
      <c r="C2" s="117"/>
      <c r="D2" s="117"/>
      <c r="E2" s="117"/>
    </row>
    <row r="3" spans="1:8" x14ac:dyDescent="0.3">
      <c r="A3" s="8" t="s">
        <v>1</v>
      </c>
      <c r="B3" s="9" t="s">
        <v>31</v>
      </c>
    </row>
    <row r="4" spans="1:8" x14ac:dyDescent="0.3">
      <c r="A4" s="8" t="s">
        <v>4</v>
      </c>
    </row>
    <row r="5" spans="1:8" ht="9.75" hidden="1" customHeight="1" x14ac:dyDescent="0.3">
      <c r="A5" s="8" t="s">
        <v>7</v>
      </c>
    </row>
    <row r="6" spans="1:8" hidden="1" x14ac:dyDescent="0.3">
      <c r="A6" s="8" t="s">
        <v>8</v>
      </c>
    </row>
    <row r="7" spans="1:8" s="4" customFormat="1" x14ac:dyDescent="0.3">
      <c r="A7" s="118" t="s">
        <v>2</v>
      </c>
      <c r="B7" s="118"/>
      <c r="C7" s="10" t="s">
        <v>3</v>
      </c>
      <c r="D7" s="11" t="s">
        <v>9</v>
      </c>
      <c r="E7" s="11" t="s">
        <v>10</v>
      </c>
      <c r="F7" s="11" t="s">
        <v>5</v>
      </c>
      <c r="G7" s="11" t="s">
        <v>25</v>
      </c>
      <c r="H7" s="12" t="s">
        <v>11</v>
      </c>
    </row>
    <row r="8" spans="1:8" s="4" customFormat="1" ht="15.45" x14ac:dyDescent="0.3">
      <c r="A8" s="93" t="s">
        <v>45</v>
      </c>
      <c r="B8" s="93"/>
      <c r="C8" s="93"/>
      <c r="D8" s="93"/>
      <c r="E8" s="93"/>
      <c r="F8" s="93"/>
      <c r="G8" s="19"/>
      <c r="H8" s="13"/>
    </row>
    <row r="9" spans="1:8" s="3" customFormat="1" ht="43.4" customHeight="1" x14ac:dyDescent="0.3">
      <c r="A9" s="112" t="s">
        <v>24</v>
      </c>
      <c r="B9" s="113" t="s">
        <v>6</v>
      </c>
      <c r="C9" s="24" t="s">
        <v>32</v>
      </c>
      <c r="D9" s="1">
        <v>1000</v>
      </c>
      <c r="E9" s="1">
        <v>1</v>
      </c>
      <c r="F9" s="1">
        <v>25</v>
      </c>
      <c r="G9" s="1">
        <f t="shared" ref="G9:G17" si="0">D9*E9*F9</f>
        <v>25000</v>
      </c>
      <c r="H9" s="2"/>
    </row>
    <row r="10" spans="1:8" s="3" customFormat="1" ht="43.4" customHeight="1" x14ac:dyDescent="0.3">
      <c r="A10" s="119"/>
      <c r="B10" s="120"/>
      <c r="C10" s="24" t="s">
        <v>33</v>
      </c>
      <c r="D10" s="1">
        <v>1000</v>
      </c>
      <c r="E10" s="1">
        <v>1</v>
      </c>
      <c r="F10" s="1">
        <v>78</v>
      </c>
      <c r="G10" s="1">
        <f t="shared" si="0"/>
        <v>78000</v>
      </c>
      <c r="H10" s="2"/>
    </row>
    <row r="11" spans="1:8" s="3" customFormat="1" ht="42.65" customHeight="1" x14ac:dyDescent="0.3">
      <c r="A11" s="119"/>
      <c r="B11" s="120"/>
      <c r="C11" s="24" t="s">
        <v>34</v>
      </c>
      <c r="D11" s="1">
        <v>1000</v>
      </c>
      <c r="E11" s="1">
        <v>1</v>
      </c>
      <c r="F11" s="1">
        <v>75</v>
      </c>
      <c r="G11" s="1">
        <f t="shared" si="0"/>
        <v>75000</v>
      </c>
      <c r="H11" s="2"/>
    </row>
    <row r="12" spans="1:8" s="3" customFormat="1" ht="42.65" customHeight="1" x14ac:dyDescent="0.3">
      <c r="A12" s="119"/>
      <c r="B12" s="120"/>
      <c r="C12" s="24" t="s">
        <v>35</v>
      </c>
      <c r="D12" s="1">
        <v>1000</v>
      </c>
      <c r="E12" s="1">
        <v>1</v>
      </c>
      <c r="F12" s="1">
        <v>24</v>
      </c>
      <c r="G12" s="1">
        <f t="shared" si="0"/>
        <v>24000</v>
      </c>
      <c r="H12" s="2"/>
    </row>
    <row r="13" spans="1:8" s="3" customFormat="1" ht="42.65" customHeight="1" x14ac:dyDescent="0.3">
      <c r="A13" s="119"/>
      <c r="B13" s="120"/>
      <c r="C13" s="24" t="s">
        <v>36</v>
      </c>
      <c r="D13" s="1">
        <v>1000</v>
      </c>
      <c r="E13" s="1">
        <v>5</v>
      </c>
      <c r="F13" s="1">
        <v>5</v>
      </c>
      <c r="G13" s="1">
        <f t="shared" si="0"/>
        <v>25000</v>
      </c>
      <c r="H13" s="2"/>
    </row>
    <row r="14" spans="1:8" s="3" customFormat="1" ht="42.65" customHeight="1" x14ac:dyDescent="0.3">
      <c r="A14" s="114"/>
      <c r="B14" s="115"/>
      <c r="C14" s="24" t="s">
        <v>58</v>
      </c>
      <c r="D14" s="1">
        <v>1000</v>
      </c>
      <c r="E14" s="1">
        <v>2</v>
      </c>
      <c r="F14" s="1">
        <v>2</v>
      </c>
      <c r="G14" s="1">
        <f t="shared" si="0"/>
        <v>4000</v>
      </c>
      <c r="H14" s="2"/>
    </row>
    <row r="15" spans="1:8" s="3" customFormat="1" ht="30.65" customHeight="1" x14ac:dyDescent="0.3">
      <c r="A15" s="112" t="s">
        <v>12</v>
      </c>
      <c r="B15" s="113"/>
      <c r="C15" s="24" t="s">
        <v>46</v>
      </c>
      <c r="D15" s="1">
        <v>30000</v>
      </c>
      <c r="E15" s="25">
        <v>1</v>
      </c>
      <c r="F15" s="25">
        <v>5</v>
      </c>
      <c r="G15" s="1">
        <f t="shared" si="0"/>
        <v>150000</v>
      </c>
      <c r="H15" s="2"/>
    </row>
    <row r="16" spans="1:8" s="3" customFormat="1" ht="28.1" customHeight="1" x14ac:dyDescent="0.3">
      <c r="A16" s="114"/>
      <c r="B16" s="115"/>
      <c r="C16" s="24" t="s">
        <v>60</v>
      </c>
      <c r="D16" s="1">
        <v>150</v>
      </c>
      <c r="E16" s="25">
        <v>1</v>
      </c>
      <c r="F16" s="25">
        <v>102</v>
      </c>
      <c r="G16" s="1">
        <f t="shared" si="0"/>
        <v>15300</v>
      </c>
      <c r="H16" s="2"/>
    </row>
    <row r="17" spans="1:8" s="3" customFormat="1" ht="89.25" customHeight="1" x14ac:dyDescent="0.3">
      <c r="A17" s="94" t="s">
        <v>17</v>
      </c>
      <c r="B17" s="28" t="s">
        <v>18</v>
      </c>
      <c r="C17" s="23" t="s">
        <v>63</v>
      </c>
      <c r="D17" s="1">
        <v>300</v>
      </c>
      <c r="E17" s="1">
        <v>1</v>
      </c>
      <c r="F17" s="25">
        <v>222</v>
      </c>
      <c r="G17" s="1">
        <f t="shared" si="0"/>
        <v>66600</v>
      </c>
      <c r="H17" s="2"/>
    </row>
    <row r="18" spans="1:8" s="3" customFormat="1" ht="33.65" customHeight="1" x14ac:dyDescent="0.3">
      <c r="A18" s="95"/>
      <c r="B18" s="2"/>
      <c r="C18" s="26"/>
      <c r="D18" s="14"/>
      <c r="E18" s="1"/>
      <c r="F18" s="25"/>
      <c r="G18" s="1"/>
      <c r="H18" s="2"/>
    </row>
    <row r="19" spans="1:8" s="3" customFormat="1" ht="27.75" customHeight="1" x14ac:dyDescent="0.3">
      <c r="A19" s="2" t="s">
        <v>26</v>
      </c>
      <c r="B19" s="2" t="s">
        <v>19</v>
      </c>
      <c r="C19" s="23"/>
      <c r="D19" s="1">
        <v>4000</v>
      </c>
      <c r="E19" s="1">
        <v>6</v>
      </c>
      <c r="F19" s="1">
        <v>1</v>
      </c>
      <c r="G19" s="1">
        <f>D19*E19*F19</f>
        <v>24000</v>
      </c>
      <c r="H19" s="2"/>
    </row>
    <row r="20" spans="1:8" s="4" customFormat="1" ht="15" customHeight="1" x14ac:dyDescent="0.3">
      <c r="A20" s="91" t="s">
        <v>20</v>
      </c>
      <c r="B20" s="91"/>
      <c r="C20" s="91"/>
      <c r="D20" s="91"/>
      <c r="E20" s="91"/>
      <c r="F20" s="91"/>
      <c r="G20" s="15"/>
      <c r="H20" s="15"/>
    </row>
    <row r="21" spans="1:8" s="4" customFormat="1" ht="15" customHeight="1" x14ac:dyDescent="0.3">
      <c r="A21" s="111" t="s">
        <v>37</v>
      </c>
      <c r="B21" s="111"/>
      <c r="C21" s="23" t="s">
        <v>38</v>
      </c>
      <c r="D21" s="1">
        <v>1500</v>
      </c>
      <c r="E21" s="1">
        <v>1</v>
      </c>
      <c r="F21" s="1">
        <v>1</v>
      </c>
      <c r="G21" s="1">
        <f>D21*E21*F21</f>
        <v>1500</v>
      </c>
      <c r="H21" s="23"/>
    </row>
    <row r="22" spans="1:8" s="3" customFormat="1" ht="14.25" customHeight="1" x14ac:dyDescent="0.3">
      <c r="A22" s="110" t="s">
        <v>64</v>
      </c>
      <c r="B22" s="110"/>
      <c r="C22" s="23" t="s">
        <v>39</v>
      </c>
      <c r="D22" s="1">
        <v>600</v>
      </c>
      <c r="E22" s="1">
        <v>1</v>
      </c>
      <c r="F22" s="1">
        <v>3</v>
      </c>
      <c r="G22" s="1">
        <f>D22*E22*F22</f>
        <v>1800</v>
      </c>
      <c r="H22" s="23"/>
    </row>
    <row r="23" spans="1:8" s="3" customFormat="1" ht="14.25" customHeight="1" x14ac:dyDescent="0.3">
      <c r="A23" s="110"/>
      <c r="B23" s="110"/>
      <c r="C23" s="23" t="s">
        <v>40</v>
      </c>
      <c r="D23" s="1">
        <v>1100</v>
      </c>
      <c r="E23" s="1">
        <v>1</v>
      </c>
      <c r="F23" s="1">
        <v>1</v>
      </c>
      <c r="G23" s="1">
        <f>D22*E23*F22</f>
        <v>1800</v>
      </c>
      <c r="H23" s="23"/>
    </row>
    <row r="24" spans="1:8" s="3" customFormat="1" x14ac:dyDescent="0.3">
      <c r="A24" s="110" t="s">
        <v>52</v>
      </c>
      <c r="B24" s="110"/>
      <c r="C24" s="23" t="s">
        <v>41</v>
      </c>
      <c r="D24" s="1">
        <v>2800</v>
      </c>
      <c r="E24" s="25">
        <v>1</v>
      </c>
      <c r="F24" s="1">
        <v>2</v>
      </c>
      <c r="G24" s="25">
        <f>D23*E24*F23</f>
        <v>1100</v>
      </c>
      <c r="H24" s="23"/>
    </row>
    <row r="25" spans="1:8" s="3" customFormat="1" ht="14.25" customHeight="1" x14ac:dyDescent="0.3">
      <c r="A25" s="110" t="s">
        <v>47</v>
      </c>
      <c r="B25" s="110"/>
      <c r="C25" s="23" t="s">
        <v>42</v>
      </c>
      <c r="D25" s="1">
        <v>1000</v>
      </c>
      <c r="E25" s="1">
        <v>1</v>
      </c>
      <c r="F25" s="1">
        <v>1</v>
      </c>
      <c r="G25" s="1">
        <f>D24*E25*F24</f>
        <v>5600</v>
      </c>
      <c r="H25" s="23"/>
    </row>
    <row r="26" spans="1:8" s="3" customFormat="1" ht="14.25" customHeight="1" x14ac:dyDescent="0.3">
      <c r="A26" s="110"/>
      <c r="B26" s="110"/>
      <c r="C26" s="26" t="s">
        <v>43</v>
      </c>
      <c r="D26" s="1">
        <v>1500</v>
      </c>
      <c r="E26" s="1">
        <v>1</v>
      </c>
      <c r="F26" s="25">
        <v>1</v>
      </c>
      <c r="G26" s="1">
        <f>D25*E26*F25</f>
        <v>1000</v>
      </c>
      <c r="H26" s="23"/>
    </row>
    <row r="27" spans="1:8" s="3" customFormat="1" x14ac:dyDescent="0.3">
      <c r="A27" s="110" t="s">
        <v>51</v>
      </c>
      <c r="B27" s="110"/>
      <c r="C27" s="23" t="s">
        <v>44</v>
      </c>
      <c r="D27" s="1">
        <v>1000</v>
      </c>
      <c r="E27" s="1">
        <v>1</v>
      </c>
      <c r="F27" s="1">
        <v>2</v>
      </c>
      <c r="G27" s="1">
        <f>D27*E27*F27</f>
        <v>2000</v>
      </c>
      <c r="H27" s="23"/>
    </row>
    <row r="28" spans="1:8" s="3" customFormat="1" ht="14.25" customHeight="1" x14ac:dyDescent="0.3">
      <c r="A28" s="110"/>
      <c r="B28" s="110"/>
      <c r="C28" s="23" t="s">
        <v>40</v>
      </c>
      <c r="D28" s="1">
        <v>1100</v>
      </c>
      <c r="E28" s="1">
        <v>1</v>
      </c>
      <c r="F28" s="1">
        <v>1</v>
      </c>
      <c r="G28" s="1">
        <f>D28*E28*F28</f>
        <v>1100</v>
      </c>
      <c r="H28" s="23"/>
    </row>
    <row r="29" spans="1:8" s="3" customFormat="1" ht="14.25" customHeight="1" x14ac:dyDescent="0.3">
      <c r="A29" s="110"/>
      <c r="B29" s="110"/>
      <c r="C29" s="26" t="s">
        <v>43</v>
      </c>
      <c r="D29" s="1">
        <v>1500</v>
      </c>
      <c r="E29" s="25">
        <v>1</v>
      </c>
      <c r="F29" s="25">
        <v>2</v>
      </c>
      <c r="G29" s="25">
        <f>D29*E29*F29</f>
        <v>3000</v>
      </c>
      <c r="H29" s="23"/>
    </row>
    <row r="30" spans="1:8" s="3" customFormat="1" ht="14.25" customHeight="1" x14ac:dyDescent="0.3">
      <c r="A30" s="110" t="s">
        <v>53</v>
      </c>
      <c r="B30" s="110"/>
      <c r="C30" s="23" t="s">
        <v>54</v>
      </c>
      <c r="D30" s="1">
        <v>4500</v>
      </c>
      <c r="E30" s="1">
        <v>1</v>
      </c>
      <c r="F30" s="1">
        <v>2</v>
      </c>
      <c r="G30" s="1">
        <f t="shared" ref="G30:G38" si="1">D30*E30*F30</f>
        <v>9000</v>
      </c>
      <c r="H30" s="23"/>
    </row>
    <row r="31" spans="1:8" s="3" customFormat="1" x14ac:dyDescent="0.3">
      <c r="A31" s="110" t="s">
        <v>48</v>
      </c>
      <c r="B31" s="110"/>
      <c r="C31" s="23" t="s">
        <v>42</v>
      </c>
      <c r="D31" s="1">
        <v>1000</v>
      </c>
      <c r="E31" s="1">
        <v>1</v>
      </c>
      <c r="F31" s="1">
        <v>3</v>
      </c>
      <c r="G31" s="1">
        <f t="shared" si="1"/>
        <v>3000</v>
      </c>
      <c r="H31" s="23"/>
    </row>
    <row r="32" spans="1:8" s="3" customFormat="1" ht="14.25" customHeight="1" x14ac:dyDescent="0.3">
      <c r="A32" s="110"/>
      <c r="B32" s="110"/>
      <c r="C32" s="23" t="s">
        <v>40</v>
      </c>
      <c r="D32" s="1">
        <v>1100</v>
      </c>
      <c r="E32" s="1">
        <v>1</v>
      </c>
      <c r="F32" s="1">
        <v>1</v>
      </c>
      <c r="G32" s="1">
        <f t="shared" si="1"/>
        <v>1100</v>
      </c>
      <c r="H32" s="23"/>
    </row>
    <row r="33" spans="1:8" s="3" customFormat="1" ht="14.25" customHeight="1" x14ac:dyDescent="0.3">
      <c r="A33" s="110" t="s">
        <v>50</v>
      </c>
      <c r="B33" s="110"/>
      <c r="C33" s="23" t="s">
        <v>39</v>
      </c>
      <c r="D33" s="1">
        <v>600</v>
      </c>
      <c r="E33" s="1">
        <v>1</v>
      </c>
      <c r="F33" s="1">
        <v>3</v>
      </c>
      <c r="G33" s="1">
        <f t="shared" si="1"/>
        <v>1800</v>
      </c>
      <c r="H33" s="23"/>
    </row>
    <row r="34" spans="1:8" s="3" customFormat="1" ht="14.25" customHeight="1" x14ac:dyDescent="0.3">
      <c r="A34" s="110"/>
      <c r="B34" s="110"/>
      <c r="C34" s="23" t="s">
        <v>40</v>
      </c>
      <c r="D34" s="1">
        <v>1100</v>
      </c>
      <c r="E34" s="1">
        <v>1</v>
      </c>
      <c r="F34" s="1">
        <v>1</v>
      </c>
      <c r="G34" s="1">
        <f t="shared" si="1"/>
        <v>1100</v>
      </c>
      <c r="H34" s="23"/>
    </row>
    <row r="35" spans="1:8" s="3" customFormat="1" ht="14.25" customHeight="1" x14ac:dyDescent="0.3">
      <c r="A35" s="110" t="s">
        <v>55</v>
      </c>
      <c r="B35" s="110"/>
      <c r="C35" s="23" t="s">
        <v>56</v>
      </c>
      <c r="D35" s="1">
        <v>600</v>
      </c>
      <c r="E35" s="1">
        <v>1</v>
      </c>
      <c r="F35" s="1">
        <v>3</v>
      </c>
      <c r="G35" s="1">
        <f t="shared" si="1"/>
        <v>1800</v>
      </c>
      <c r="H35" s="23"/>
    </row>
    <row r="36" spans="1:8" s="3" customFormat="1" ht="14.25" customHeight="1" x14ac:dyDescent="0.3">
      <c r="A36" s="110"/>
      <c r="B36" s="110"/>
      <c r="C36" s="23" t="s">
        <v>40</v>
      </c>
      <c r="D36" s="1">
        <v>1100</v>
      </c>
      <c r="E36" s="1">
        <v>1</v>
      </c>
      <c r="F36" s="1">
        <v>1</v>
      </c>
      <c r="G36" s="1">
        <f t="shared" si="1"/>
        <v>1100</v>
      </c>
      <c r="H36" s="23"/>
    </row>
    <row r="37" spans="1:8" s="3" customFormat="1" x14ac:dyDescent="0.3">
      <c r="A37" s="110" t="s">
        <v>49</v>
      </c>
      <c r="B37" s="110"/>
      <c r="C37" s="23" t="s">
        <v>42</v>
      </c>
      <c r="D37" s="1">
        <v>1000</v>
      </c>
      <c r="E37" s="1">
        <v>1</v>
      </c>
      <c r="F37" s="1">
        <v>3</v>
      </c>
      <c r="G37" s="1">
        <f t="shared" si="1"/>
        <v>3000</v>
      </c>
      <c r="H37" s="23"/>
    </row>
    <row r="38" spans="1:8" s="3" customFormat="1" ht="14.25" customHeight="1" x14ac:dyDescent="0.3">
      <c r="A38" s="110"/>
      <c r="B38" s="110"/>
      <c r="C38" s="23" t="s">
        <v>40</v>
      </c>
      <c r="D38" s="1">
        <v>1100</v>
      </c>
      <c r="E38" s="1">
        <v>1</v>
      </c>
      <c r="F38" s="1">
        <v>1</v>
      </c>
      <c r="G38" s="1">
        <f t="shared" si="1"/>
        <v>1100</v>
      </c>
      <c r="H38" s="23"/>
    </row>
    <row r="39" spans="1:8" s="3" customFormat="1" ht="16.5" customHeight="1" x14ac:dyDescent="0.3">
      <c r="A39" s="91" t="s">
        <v>13</v>
      </c>
      <c r="B39" s="91"/>
      <c r="C39" s="91"/>
      <c r="D39" s="91"/>
      <c r="E39" s="91"/>
      <c r="F39" s="91"/>
      <c r="G39" s="13"/>
      <c r="H39" s="13"/>
    </row>
    <row r="40" spans="1:8" s="3" customFormat="1" ht="30.75" customHeight="1" x14ac:dyDescent="0.3">
      <c r="A40" s="108" t="s">
        <v>59</v>
      </c>
      <c r="B40" s="109"/>
      <c r="C40" s="16"/>
      <c r="D40" s="1">
        <v>800</v>
      </c>
      <c r="E40" s="1">
        <v>2</v>
      </c>
      <c r="F40" s="1">
        <v>12</v>
      </c>
      <c r="G40" s="1">
        <f>D40*E40*F40</f>
        <v>19200</v>
      </c>
      <c r="H40" s="2" t="s">
        <v>29</v>
      </c>
    </row>
    <row r="41" spans="1:8" s="3" customFormat="1" ht="30.75" customHeight="1" x14ac:dyDescent="0.3">
      <c r="A41" s="108" t="s">
        <v>61</v>
      </c>
      <c r="B41" s="109"/>
      <c r="C41" s="16"/>
      <c r="D41" s="1">
        <v>100</v>
      </c>
      <c r="E41" s="1">
        <v>1</v>
      </c>
      <c r="F41" s="1">
        <v>12</v>
      </c>
      <c r="G41" s="1">
        <f>D41*E41*F41</f>
        <v>1200</v>
      </c>
      <c r="H41" s="2" t="s">
        <v>29</v>
      </c>
    </row>
    <row r="42" spans="1:8" s="3" customFormat="1" ht="16.5" customHeight="1" x14ac:dyDescent="0.3">
      <c r="A42" s="91" t="s">
        <v>14</v>
      </c>
      <c r="B42" s="91"/>
      <c r="C42" s="91"/>
      <c r="D42" s="91"/>
      <c r="E42" s="91"/>
      <c r="F42" s="91"/>
      <c r="G42" s="13"/>
      <c r="H42" s="13"/>
    </row>
    <row r="43" spans="1:8" s="3" customFormat="1" ht="28.5" customHeight="1" x14ac:dyDescent="0.3">
      <c r="A43" s="108" t="s">
        <v>27</v>
      </c>
      <c r="B43" s="109"/>
      <c r="C43" s="23"/>
      <c r="D43" s="27">
        <v>200</v>
      </c>
      <c r="E43" s="27">
        <v>3</v>
      </c>
      <c r="F43" s="1">
        <v>12</v>
      </c>
      <c r="G43" s="1">
        <f>D43*E43*F43</f>
        <v>7200</v>
      </c>
      <c r="H43" s="2" t="s">
        <v>29</v>
      </c>
    </row>
    <row r="44" spans="1:8" s="3" customFormat="1" ht="30.75" customHeight="1" x14ac:dyDescent="0.3">
      <c r="A44" s="108" t="s">
        <v>28</v>
      </c>
      <c r="B44" s="109"/>
      <c r="C44" s="16" t="s">
        <v>30</v>
      </c>
      <c r="D44" s="1">
        <v>20000</v>
      </c>
      <c r="E44" s="1">
        <v>1</v>
      </c>
      <c r="F44" s="1">
        <v>1</v>
      </c>
      <c r="G44" s="1">
        <f>D44*E44*F44</f>
        <v>20000</v>
      </c>
      <c r="H44" s="2" t="s">
        <v>29</v>
      </c>
    </row>
    <row r="45" spans="1:8" s="3" customFormat="1" ht="30.75" customHeight="1" x14ac:dyDescent="0.3">
      <c r="A45" s="108" t="s">
        <v>21</v>
      </c>
      <c r="B45" s="109"/>
      <c r="C45" s="16"/>
      <c r="D45" s="1">
        <v>500</v>
      </c>
      <c r="E45" s="1">
        <v>1</v>
      </c>
      <c r="F45" s="1">
        <v>94</v>
      </c>
      <c r="G45" s="1">
        <f>D45*E45*F45</f>
        <v>47000</v>
      </c>
      <c r="H45" s="2" t="s">
        <v>57</v>
      </c>
    </row>
    <row r="46" spans="1:8" s="17" customFormat="1" ht="15" customHeight="1" x14ac:dyDescent="0.3">
      <c r="A46" s="82" t="s">
        <v>22</v>
      </c>
      <c r="B46" s="82"/>
      <c r="C46" s="82"/>
      <c r="D46" s="82"/>
      <c r="E46" s="82"/>
      <c r="F46" s="82"/>
      <c r="G46" s="21">
        <f>SUM(G9:G45)</f>
        <v>623400</v>
      </c>
    </row>
    <row r="47" spans="1:8" s="17" customFormat="1" ht="15" customHeight="1" x14ac:dyDescent="0.3">
      <c r="A47" s="82" t="s">
        <v>15</v>
      </c>
      <c r="B47" s="82"/>
      <c r="C47" s="82"/>
      <c r="D47" s="82"/>
      <c r="E47" s="82"/>
      <c r="F47" s="82"/>
      <c r="G47" s="20">
        <f>G46*0.1</f>
        <v>62340</v>
      </c>
    </row>
    <row r="48" spans="1:8" s="17" customFormat="1" ht="15" customHeight="1" x14ac:dyDescent="0.3">
      <c r="A48" s="82" t="s">
        <v>16</v>
      </c>
      <c r="B48" s="82"/>
      <c r="C48" s="82"/>
      <c r="D48" s="82"/>
      <c r="E48" s="82"/>
      <c r="F48" s="82"/>
      <c r="G48" s="20">
        <f>G47*0.055</f>
        <v>3428.7</v>
      </c>
    </row>
    <row r="49" spans="1:7" s="17" customFormat="1" ht="15" customHeight="1" x14ac:dyDescent="0.3">
      <c r="A49" s="107" t="s">
        <v>23</v>
      </c>
      <c r="B49" s="107"/>
      <c r="C49" s="107"/>
      <c r="D49" s="107"/>
      <c r="E49" s="107"/>
      <c r="F49" s="107"/>
      <c r="G49" s="22">
        <f>SUM(G46:G48)</f>
        <v>689168.7</v>
      </c>
    </row>
  </sheetData>
  <mergeCells count="30">
    <mergeCell ref="A15:B16"/>
    <mergeCell ref="A17:A18"/>
    <mergeCell ref="A1:C1"/>
    <mergeCell ref="B2:E2"/>
    <mergeCell ref="A7:B7"/>
    <mergeCell ref="A8:F8"/>
    <mergeCell ref="A9:A14"/>
    <mergeCell ref="B9:B14"/>
    <mergeCell ref="A20:F20"/>
    <mergeCell ref="A21:B21"/>
    <mergeCell ref="A22:B23"/>
    <mergeCell ref="A24:B24"/>
    <mergeCell ref="A44:B44"/>
    <mergeCell ref="A42:F42"/>
    <mergeCell ref="A27:B29"/>
    <mergeCell ref="A30:B30"/>
    <mergeCell ref="A31:B32"/>
    <mergeCell ref="A41:B41"/>
    <mergeCell ref="A33:B34"/>
    <mergeCell ref="A48:F48"/>
    <mergeCell ref="A49:F49"/>
    <mergeCell ref="A46:F46"/>
    <mergeCell ref="A45:B45"/>
    <mergeCell ref="A25:B26"/>
    <mergeCell ref="A35:B36"/>
    <mergeCell ref="A37:B38"/>
    <mergeCell ref="A43:B43"/>
    <mergeCell ref="A39:F39"/>
    <mergeCell ref="A40:B40"/>
    <mergeCell ref="A47:F47"/>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3</vt:i4>
      </vt:variant>
    </vt:vector>
  </HeadingPairs>
  <TitlesOfParts>
    <vt:vector size="3" baseType="lpstr">
      <vt:lpstr>旅行社</vt:lpstr>
      <vt:lpstr>杂费</vt:lpstr>
      <vt:lpstr>希尔顿</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
  <cp:lastPrinted>2019-09-17T01:19:20Z</cp:lastPrinted>
  <dcterms:created xsi:type="dcterms:W3CDTF">1996-12-17T01:32:42Z</dcterms:created>
  <dcterms:modified xsi:type="dcterms:W3CDTF">2019-11-17T14:13:34Z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