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200" tabRatio="822" activeTab="2"/>
  </bookViews>
  <sheets>
    <sheet name="Sheet1" sheetId="1" state="hidden" r:id="rId1"/>
    <sheet name="华山国际酒店二区报价 " sheetId="2" state="hidden" r:id="rId2"/>
    <sheet name="Sheet2" sheetId="12" r:id="rId3"/>
    <sheet name="华山国际酒店八区报价" sheetId="8" state="hidden" r:id="rId4"/>
  </sheets>
  <calcPr calcId="144525" concurrentCalc="0"/>
</workbook>
</file>

<file path=xl/sharedStrings.xml><?xml version="1.0" encoding="utf-8"?>
<sst xmlns="http://schemas.openxmlformats.org/spreadsheetml/2006/main" count="147">
  <si>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</si>
  <si>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</si>
  <si>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</si>
  <si>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</si>
  <si>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</si>
  <si>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</si>
  <si>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</si>
  <si>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</si>
  <si>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</si>
  <si>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</si>
  <si>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</si>
  <si>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</si>
  <si>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</si>
  <si>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</si>
  <si>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</si>
  <si>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</si>
  <si>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</si>
  <si>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</si>
  <si>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</si>
  <si>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</si>
  <si>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</si>
  <si>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</si>
  <si>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</si>
  <si>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</si>
  <si>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</si>
  <si>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</si>
  <si>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</si>
  <si>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</si>
  <si>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</si>
  <si>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</si>
  <si>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</si>
  <si>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</si>
  <si>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</si>
  <si>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</si>
  <si>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</si>
  <si>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</si>
  <si>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</si>
  <si>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</si>
  <si>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</si>
  <si>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</si>
  <si>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</si>
  <si>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</si>
  <si>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</si>
  <si>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</si>
  <si>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</si>
  <si>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</si>
  <si>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</si>
  <si>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</si>
  <si>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</si>
  <si>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</si>
  <si>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</si>
  <si>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</si>
  <si>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</si>
  <si>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</si>
  <si>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</si>
  <si>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</si>
  <si>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</si>
  <si>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</si>
  <si>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</si>
  <si>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</si>
  <si>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</si>
  <si>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</si>
  <si>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</si>
  <si>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</si>
  <si>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</si>
  <si>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</si>
  <si>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</si>
  <si>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</si>
  <si>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</si>
  <si>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</si>
  <si>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</si>
  <si>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</si>
  <si>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</si>
  <si>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</si>
  <si>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</si>
  <si>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</si>
  <si>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</si>
  <si>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</si>
  <si>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</si>
  <si>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</si>
  <si>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</si>
  <si>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</si>
  <si>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</si>
  <si>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</si>
  <si>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</si>
  <si>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</si>
  <si>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</si>
  <si>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</si>
  <si>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</si>
  <si>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</si>
  <si>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</si>
  <si>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</si>
  <si>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</si>
  <si>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</si>
  <si>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</si>
  <si>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</si>
  <si>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</si>
  <si>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</si>
  <si>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</si>
  <si>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</si>
  <si>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</si>
  <si>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</si>
  <si>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</si>
  <si>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</si>
  <si>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</si>
  <si>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享道出行南京团建项目结算单</t>
  </si>
  <si>
    <t>供应商名称:</t>
  </si>
  <si>
    <t>康辉集团北京国际会议展览有限公司</t>
  </si>
  <si>
    <t>项目名称</t>
  </si>
  <si>
    <t>南京团建</t>
  </si>
  <si>
    <t>餐费</t>
  </si>
  <si>
    <t>1.10午餐</t>
  </si>
  <si>
    <t>1.10 晚宴</t>
  </si>
  <si>
    <t>桌</t>
  </si>
  <si>
    <t>1.11 午餐</t>
  </si>
  <si>
    <t>软饮</t>
  </si>
  <si>
    <t>瓶</t>
  </si>
  <si>
    <t>房费</t>
  </si>
  <si>
    <t>南京索菲特银河大酒店</t>
  </si>
  <si>
    <t>noshow  房间代付</t>
  </si>
  <si>
    <t>会场</t>
  </si>
  <si>
    <t>南京威孚金宁宾馆</t>
  </si>
  <si>
    <t>房间费用合计</t>
  </si>
  <si>
    <t>1.11 包车</t>
  </si>
  <si>
    <t>53座大巴，限时：8小时，限公里数：100公里。</t>
  </si>
  <si>
    <t>租车费用合计</t>
  </si>
  <si>
    <t>团建</t>
  </si>
  <si>
    <t>团建费用（含道具、人员）</t>
  </si>
  <si>
    <t>团建保险</t>
  </si>
  <si>
    <t>索道</t>
  </si>
  <si>
    <t>项</t>
  </si>
  <si>
    <t>团建杂费</t>
  </si>
  <si>
    <t>团建费用合计</t>
  </si>
  <si>
    <t>执行人员交通费（飞机/火车）</t>
  </si>
  <si>
    <t>执行人员市内交通费用</t>
  </si>
  <si>
    <t>需要执行人员统筹与会人员房间安排（统计需求、协调拼房等），现场会务安排及协调</t>
  </si>
  <si>
    <t>博士服</t>
  </si>
  <si>
    <t>结营人员毕业服装</t>
  </si>
  <si>
    <t>其他费用合计</t>
  </si>
  <si>
    <t>总计</t>
  </si>
  <si>
    <t>服务费10%</t>
  </si>
  <si>
    <t>净价合计（不含增值税6%）</t>
  </si>
  <si>
    <t>含税合计</t>
  </si>
  <si>
    <t>2014.12.04—2014.12.06</t>
  </si>
  <si>
    <t>100</t>
  </si>
  <si>
    <t>自助午餐</t>
  </si>
  <si>
    <t>投影+幕布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</si>
</sst>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\¥#,##0.00;\¥\-#,##0.00"/>
    <numFmt numFmtId="44" formatCode="_ &quot;￥&quot;* #,##0.00_ ;_ &quot;￥&quot;* \-#,##0.00_ ;_ &quot;￥&quot;* &quot;-&quot;??_ ;_ @_ "/>
    <numFmt numFmtId="177" formatCode="\¥#,##0.00_);[Red]\(\¥#,##0.00\)"/>
    <numFmt numFmtId="42" formatCode="_ &quot;￥&quot;* #,##0_ ;_ &quot;￥&quot;* \-#,##0_ ;_ &quot;￥&quot;* &quot;-&quot;_ ;_ @_ "/>
    <numFmt numFmtId="178" formatCode="\¥#,##0.00"/>
    <numFmt numFmtId="179" formatCode="0.00_ "/>
    <numFmt numFmtId="41" formatCode="_ * #,##0_ ;_ * \-#,##0_ ;_ * &quot;-&quot;_ ;_ @_ "/>
  </numFmts>
  <fonts count="38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sz val="22"/>
      <color indexed="8"/>
      <name val="微软雅黑"/>
      <charset val="134"/>
    </font>
    <font>
      <u/>
      <sz val="11"/>
      <color rgb="FF0000FF"/>
      <name val="宋体"/>
      <charset val="134"/>
      <scheme val="minor"/>
    </font>
    <font>
      <sz val="11"/>
      <color rgb="FFFF0000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/>
    <xf numFmtId="0" fontId="37" fillId="0" borderId="0"/>
    <xf numFmtId="0" fontId="36" fillId="0" borderId="0"/>
    <xf numFmtId="0" fontId="0" fillId="0" borderId="0">
      <alignment vertical="center"/>
    </xf>
    <xf numFmtId="0" fontId="23" fillId="38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33" fillId="34" borderId="47" applyNumberForma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4" fillId="21" borderId="47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0" borderId="4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45" applyNumberFormat="0" applyAlignment="0" applyProtection="0">
      <alignment vertical="center"/>
    </xf>
    <xf numFmtId="0" fontId="26" fillId="21" borderId="44" applyNumberFormat="0" applyAlignment="0" applyProtection="0">
      <alignment vertical="center"/>
    </xf>
    <xf numFmtId="0" fontId="30" fillId="0" borderId="4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16" borderId="43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41" applyNumberFormat="0" applyFill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40" applyNumberFormat="0" applyFill="0" applyAlignment="0" applyProtection="0">
      <alignment vertical="center"/>
    </xf>
  </cellStyleXfs>
  <cellXfs count="18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177" fontId="1" fillId="3" borderId="15" xfId="34" applyNumberFormat="1" applyFont="1" applyFill="1" applyBorder="1" applyAlignment="1">
      <alignment horizontal="left" vertical="center"/>
    </xf>
    <xf numFmtId="177" fontId="1" fillId="3" borderId="16" xfId="34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2" fillId="0" borderId="13" xfId="34" applyNumberFormat="1" applyFont="1" applyFill="1" applyBorder="1" applyAlignment="1">
      <alignment horizontal="center" vertical="center"/>
    </xf>
    <xf numFmtId="177" fontId="2" fillId="0" borderId="14" xfId="34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7" fontId="1" fillId="3" borderId="17" xfId="34" applyNumberFormat="1" applyFont="1" applyFill="1" applyBorder="1" applyAlignment="1">
      <alignment horizontal="left" vertical="center"/>
    </xf>
    <xf numFmtId="177" fontId="1" fillId="3" borderId="8" xfId="34" applyNumberFormat="1" applyFont="1" applyFill="1" applyBorder="1" applyAlignment="1">
      <alignment horizontal="left" vertical="center"/>
    </xf>
    <xf numFmtId="177" fontId="1" fillId="0" borderId="18" xfId="34" applyNumberFormat="1" applyFont="1" applyFill="1" applyBorder="1" applyAlignment="1">
      <alignment horizontal="center" vertical="center"/>
    </xf>
    <xf numFmtId="177" fontId="2" fillId="2" borderId="13" xfId="34" applyNumberFormat="1" applyFont="1" applyFill="1" applyBorder="1" applyAlignment="1">
      <alignment horizontal="center" vertical="center"/>
    </xf>
    <xf numFmtId="177" fontId="2" fillId="2" borderId="14" xfId="34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77" fontId="1" fillId="0" borderId="20" xfId="34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7" fontId="2" fillId="3" borderId="16" xfId="34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177" fontId="1" fillId="7" borderId="15" xfId="34" applyNumberFormat="1" applyFont="1" applyFill="1" applyBorder="1" applyAlignment="1">
      <alignment horizontal="left" vertical="center"/>
    </xf>
    <xf numFmtId="177" fontId="1" fillId="7" borderId="16" xfId="34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177" fontId="1" fillId="7" borderId="16" xfId="34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7" fontId="1" fillId="3" borderId="8" xfId="0" applyNumberFormat="1" applyFont="1" applyFill="1" applyBorder="1" applyAlignment="1">
      <alignment horizontal="center" vertical="center"/>
    </xf>
    <xf numFmtId="177" fontId="2" fillId="5" borderId="8" xfId="0" applyNumberFormat="1" applyFont="1" applyFill="1" applyBorder="1" applyAlignment="1">
      <alignment horizontal="right" vertical="center"/>
    </xf>
    <xf numFmtId="0" fontId="1" fillId="3" borderId="16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right" vertical="center"/>
    </xf>
    <xf numFmtId="177" fontId="2" fillId="0" borderId="8" xfId="34" applyNumberFormat="1" applyFont="1" applyFill="1" applyBorder="1" applyAlignment="1">
      <alignment horizontal="right" vertical="center"/>
    </xf>
    <xf numFmtId="177" fontId="3" fillId="5" borderId="8" xfId="34" applyNumberFormat="1" applyFont="1" applyFill="1" applyBorder="1" applyAlignment="1">
      <alignment horizontal="right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vertical="center"/>
    </xf>
    <xf numFmtId="0" fontId="1" fillId="7" borderId="16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7" fontId="1" fillId="3" borderId="14" xfId="0" applyNumberFormat="1" applyFont="1" applyFill="1" applyBorder="1" applyAlignment="1">
      <alignment horizontal="right" vertical="center"/>
    </xf>
    <xf numFmtId="177" fontId="2" fillId="3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 wrapText="1"/>
    </xf>
    <xf numFmtId="177" fontId="1" fillId="3" borderId="26" xfId="0" applyNumberFormat="1" applyFont="1" applyFill="1" applyBorder="1" applyAlignment="1">
      <alignment horizontal="left" vertical="center"/>
    </xf>
    <xf numFmtId="177" fontId="2" fillId="2" borderId="8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>
      <alignment horizontal="left" vertical="center"/>
    </xf>
    <xf numFmtId="177" fontId="2" fillId="0" borderId="27" xfId="0" applyNumberFormat="1" applyFont="1" applyFill="1" applyBorder="1" applyAlignment="1">
      <alignment horizontal="left" vertical="center" wrapText="1"/>
    </xf>
    <xf numFmtId="177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7" fontId="1" fillId="6" borderId="8" xfId="0" applyNumberFormat="1" applyFont="1" applyFill="1" applyBorder="1" applyAlignment="1">
      <alignment horizontal="right" vertical="center"/>
    </xf>
    <xf numFmtId="177" fontId="1" fillId="6" borderId="26" xfId="0" applyNumberFormat="1" applyFont="1" applyFill="1" applyBorder="1" applyAlignment="1">
      <alignment horizontal="left" vertical="center"/>
    </xf>
    <xf numFmtId="177" fontId="1" fillId="7" borderId="8" xfId="0" applyNumberFormat="1" applyFont="1" applyFill="1" applyBorder="1" applyAlignment="1">
      <alignment horizontal="right" vertical="center"/>
    </xf>
    <xf numFmtId="177" fontId="1" fillId="7" borderId="26" xfId="0" applyNumberFormat="1" applyFont="1" applyFill="1" applyBorder="1" applyAlignment="1">
      <alignment horizontal="left" vertical="center"/>
    </xf>
    <xf numFmtId="177" fontId="4" fillId="8" borderId="23" xfId="0" applyNumberFormat="1" applyFont="1" applyFill="1" applyBorder="1" applyAlignment="1">
      <alignment horizontal="right" vertical="center"/>
    </xf>
    <xf numFmtId="177" fontId="4" fillId="8" borderId="28" xfId="0" applyNumberFormat="1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49" fontId="2" fillId="0" borderId="13" xfId="0" applyNumberFormat="1" applyFont="1" applyFill="1" applyBorder="1" applyAlignment="1">
      <alignment horizontal="left" vertical="center"/>
    </xf>
    <xf numFmtId="49" fontId="2" fillId="0" borderId="16" xfId="0" applyNumberFormat="1" applyFont="1" applyFill="1" applyBorder="1" applyAlignment="1">
      <alignment horizontal="left" vertical="center"/>
    </xf>
    <xf numFmtId="0" fontId="1" fillId="3" borderId="1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4" borderId="8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177" fontId="2" fillId="0" borderId="8" xfId="34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1" fillId="0" borderId="17" xfId="34" applyNumberFormat="1" applyFont="1" applyFill="1" applyBorder="1" applyAlignment="1">
      <alignment horizontal="center" vertical="center"/>
    </xf>
    <xf numFmtId="177" fontId="5" fillId="0" borderId="8" xfId="34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vertical="center"/>
    </xf>
    <xf numFmtId="0" fontId="1" fillId="6" borderId="30" xfId="0" applyFont="1" applyFill="1" applyBorder="1" applyAlignment="1">
      <alignment vertical="center"/>
    </xf>
    <xf numFmtId="0" fontId="1" fillId="6" borderId="31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vertical="center"/>
    </xf>
    <xf numFmtId="177" fontId="1" fillId="3" borderId="8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7" fontId="5" fillId="0" borderId="8" xfId="34" applyNumberFormat="1" applyFont="1" applyFill="1" applyBorder="1" applyAlignment="1">
      <alignment horizontal="right" vertical="center"/>
    </xf>
    <xf numFmtId="177" fontId="3" fillId="0" borderId="8" xfId="34" applyNumberFormat="1" applyFont="1" applyFill="1" applyBorder="1" applyAlignment="1">
      <alignment horizontal="right" vertical="center"/>
    </xf>
    <xf numFmtId="177" fontId="7" fillId="0" borderId="0" xfId="44" applyNumberFormat="1" applyFill="1" applyAlignment="1">
      <alignment horizontal="right" vertical="center"/>
    </xf>
    <xf numFmtId="0" fontId="6" fillId="0" borderId="25" xfId="0" applyFont="1" applyFill="1" applyBorder="1" applyAlignment="1">
      <alignment horizontal="center" vertical="center"/>
    </xf>
    <xf numFmtId="49" fontId="2" fillId="0" borderId="32" xfId="0" applyNumberFormat="1" applyFont="1" applyFill="1" applyBorder="1" applyAlignment="1">
      <alignment horizontal="left" vertical="center"/>
    </xf>
    <xf numFmtId="0" fontId="1" fillId="3" borderId="26" xfId="0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right" vertical="center"/>
    </xf>
    <xf numFmtId="177" fontId="8" fillId="0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horizontal="center" vertical="center" wrapText="1"/>
    </xf>
    <xf numFmtId="177" fontId="9" fillId="6" borderId="8" xfId="0" applyNumberFormat="1" applyFont="1" applyFill="1" applyBorder="1" applyAlignment="1">
      <alignment horizontal="right" vertical="center"/>
    </xf>
    <xf numFmtId="177" fontId="9" fillId="6" borderId="31" xfId="0" applyNumberFormat="1" applyFont="1" applyFill="1" applyBorder="1" applyAlignment="1">
      <alignment horizontal="right" vertical="center"/>
    </xf>
    <xf numFmtId="177" fontId="1" fillId="6" borderId="28" xfId="0" applyNumberFormat="1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0" fillId="0" borderId="0" xfId="0" applyAlignment="1"/>
    <xf numFmtId="49" fontId="0" fillId="0" borderId="0" xfId="0" applyNumberFormat="1"/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9" fontId="13" fillId="0" borderId="0" xfId="0" applyNumberFormat="1" applyFont="1"/>
    <xf numFmtId="0" fontId="13" fillId="9" borderId="29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9" borderId="17" xfId="0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center" vertical="center"/>
    </xf>
    <xf numFmtId="49" fontId="13" fillId="9" borderId="8" xfId="0" applyNumberFormat="1" applyFont="1" applyFill="1" applyBorder="1" applyAlignment="1">
      <alignment vertical="center"/>
    </xf>
    <xf numFmtId="14" fontId="14" fillId="0" borderId="17" xfId="0" applyNumberFormat="1" applyFont="1" applyBorder="1" applyAlignment="1">
      <alignment horizontal="center" vertical="center"/>
    </xf>
    <xf numFmtId="14" fontId="14" fillId="0" borderId="8" xfId="0" applyNumberFormat="1" applyFont="1" applyBorder="1" applyAlignment="1">
      <alignment horizontal="center" vertical="center" wrapText="1"/>
    </xf>
    <xf numFmtId="14" fontId="14" fillId="0" borderId="8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0" fontId="13" fillId="10" borderId="21" xfId="0" applyFont="1" applyFill="1" applyBorder="1" applyAlignment="1">
      <alignment horizontal="center" vertical="center"/>
    </xf>
    <xf numFmtId="179" fontId="13" fillId="10" borderId="22" xfId="0" applyNumberFormat="1" applyFont="1" applyFill="1" applyBorder="1" applyAlignment="1">
      <alignment horizontal="right" vertical="center"/>
    </xf>
    <xf numFmtId="0" fontId="13" fillId="9" borderId="33" xfId="0" applyFont="1" applyFill="1" applyBorder="1" applyAlignment="1">
      <alignment horizontal="center" vertical="center"/>
    </xf>
    <xf numFmtId="0" fontId="13" fillId="9" borderId="34" xfId="0" applyFont="1" applyFill="1" applyBorder="1" applyAlignment="1">
      <alignment horizontal="center" vertical="center"/>
    </xf>
    <xf numFmtId="14" fontId="13" fillId="0" borderId="6" xfId="0" applyNumberFormat="1" applyFont="1" applyFill="1" applyBorder="1" applyAlignment="1">
      <alignment horizontal="left"/>
    </xf>
    <xf numFmtId="0" fontId="13" fillId="0" borderId="0" xfId="0" applyFont="1" applyBorder="1" applyAlignment="1"/>
    <xf numFmtId="49" fontId="13" fillId="0" borderId="0" xfId="0" applyNumberFormat="1" applyFont="1" applyBorder="1" applyAlignment="1"/>
    <xf numFmtId="14" fontId="13" fillId="0" borderId="35" xfId="0" applyNumberFormat="1" applyFont="1" applyFill="1" applyBorder="1" applyAlignment="1">
      <alignment horizontal="left"/>
    </xf>
    <xf numFmtId="0" fontId="13" fillId="0" borderId="1" xfId="0" applyFont="1" applyBorder="1" applyAlignment="1"/>
    <xf numFmtId="49" fontId="13" fillId="0" borderId="1" xfId="0" applyNumberFormat="1" applyFont="1" applyBorder="1" applyAlignment="1"/>
    <xf numFmtId="14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49" fontId="13" fillId="0" borderId="0" xfId="0" applyNumberFormat="1" applyFont="1" applyBorder="1"/>
    <xf numFmtId="0" fontId="14" fillId="0" borderId="0" xfId="0" applyFont="1"/>
    <xf numFmtId="49" fontId="14" fillId="0" borderId="0" xfId="0" applyNumberFormat="1" applyFont="1"/>
    <xf numFmtId="31" fontId="13" fillId="0" borderId="0" xfId="0" applyNumberFormat="1" applyFont="1" applyAlignment="1">
      <alignment horizontal="left"/>
    </xf>
    <xf numFmtId="0" fontId="13" fillId="9" borderId="8" xfId="0" applyFont="1" applyFill="1" applyBorder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0" xfId="0" applyFont="1" applyBorder="1" applyAlignment="1"/>
    <xf numFmtId="0" fontId="16" fillId="0" borderId="0" xfId="0" applyFont="1"/>
    <xf numFmtId="0" fontId="13" fillId="9" borderId="25" xfId="0" applyFont="1" applyFill="1" applyBorder="1" applyAlignment="1">
      <alignment horizontal="center" vertical="center"/>
    </xf>
    <xf numFmtId="0" fontId="13" fillId="9" borderId="26" xfId="0" applyFont="1" applyFill="1" applyBorder="1" applyAlignment="1">
      <alignment horizontal="center" vertical="center"/>
    </xf>
    <xf numFmtId="179" fontId="14" fillId="0" borderId="26" xfId="0" applyNumberFormat="1" applyFont="1" applyBorder="1" applyAlignment="1">
      <alignment horizontal="center" vertical="center"/>
    </xf>
    <xf numFmtId="179" fontId="13" fillId="10" borderId="36" xfId="0" applyNumberFormat="1" applyFont="1" applyFill="1" applyBorder="1" applyAlignment="1">
      <alignment horizontal="right" vertical="center"/>
    </xf>
    <xf numFmtId="0" fontId="13" fillId="9" borderId="37" xfId="0" applyFont="1" applyFill="1" applyBorder="1" applyAlignment="1">
      <alignment horizontal="center" vertical="center"/>
    </xf>
    <xf numFmtId="0" fontId="13" fillId="0" borderId="38" xfId="0" applyFont="1" applyBorder="1" applyAlignment="1"/>
    <xf numFmtId="0" fontId="13" fillId="0" borderId="39" xfId="0" applyFont="1" applyBorder="1" applyAlignment="1"/>
  </cellXfs>
  <cellStyles count="52">
    <cellStyle name="常规" xfId="0" builtinId="0"/>
    <cellStyle name="0,0_x000d__x000a_NA_x000d__x000a_" xfId="1"/>
    <cellStyle name="常规 2" xfId="2"/>
    <cellStyle name="普通 2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60500" cy="513080"/>
        </a:xfrm>
        <a:prstGeom prst="rect">
          <a:avLst/>
        </a:prstGeom>
        <a:noFill/>
        <a:ln>
          <a:noFill/>
        </a:ln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0"/>
  <sheetViews>
    <sheetView topLeftCell="A4" workbookViewId="0">
      <selection activeCell="A15" sqref="A15"/>
    </sheetView>
  </sheetViews>
  <sheetFormatPr defaultColWidth="8.83333333333333" defaultRowHeight="13.6"/>
  <cols>
    <col min="1" max="1" width="12" customWidth="1"/>
    <col min="2" max="2" width="6.16666666666667" customWidth="1"/>
    <col min="3" max="3" width="8" customWidth="1"/>
    <col min="4" max="4" width="7.5" style="140" customWidth="1"/>
    <col min="5" max="5" width="7.16666666666667" customWidth="1"/>
    <col min="6" max="6" width="18.1666666666667" customWidth="1"/>
    <col min="7" max="7" width="6.66666666666667" customWidth="1"/>
    <col min="8" max="8" width="8.5" customWidth="1"/>
    <col min="9" max="9" width="8.33333333333333" customWidth="1"/>
    <col min="10" max="10" width="11" customWidth="1"/>
    <col min="11" max="11" width="13.3333333333333" customWidth="1"/>
  </cols>
  <sheetData>
    <row r="1" ht="29.6" spans="1:11">
      <c r="A1" s="141"/>
      <c r="B1" s="141"/>
      <c r="C1" s="141"/>
      <c r="D1" s="142" t="s">
        <v>0</v>
      </c>
      <c r="E1" s="142"/>
      <c r="F1" s="142"/>
      <c r="G1" s="142"/>
      <c r="H1" s="141"/>
      <c r="I1" s="141"/>
      <c r="J1" s="141"/>
      <c r="K1" s="178"/>
    </row>
    <row r="2" s="137" customFormat="1" ht="16.8" spans="1:10">
      <c r="A2" s="143"/>
      <c r="B2" s="143"/>
      <c r="C2" s="143"/>
      <c r="D2" s="142"/>
      <c r="E2" s="142"/>
      <c r="F2" s="142"/>
      <c r="G2" s="142"/>
      <c r="H2" s="143"/>
      <c r="I2" s="143"/>
      <c r="J2" s="143"/>
    </row>
    <row r="3" s="137" customFormat="1" ht="29.6" spans="1:10">
      <c r="A3" s="143"/>
      <c r="B3" s="143"/>
      <c r="C3" s="143"/>
      <c r="D3" s="142"/>
      <c r="E3" s="142"/>
      <c r="F3" s="142"/>
      <c r="G3" s="142"/>
      <c r="H3" s="143"/>
      <c r="I3" s="143"/>
      <c r="J3" s="143"/>
    </row>
    <row r="4" s="137" customFormat="1" ht="16.8" spans="1:11">
      <c r="A4" s="144" t="s">
        <v>1</v>
      </c>
      <c r="B4" s="144" t="s">
        <v>2</v>
      </c>
      <c r="C4" s="144"/>
      <c r="D4" s="145" t="s">
        <v>3</v>
      </c>
      <c r="E4" s="145"/>
      <c r="F4" s="145"/>
      <c r="G4" s="145" t="s">
        <v>4</v>
      </c>
      <c r="H4" s="145"/>
      <c r="I4" s="145"/>
      <c r="J4" s="145"/>
      <c r="K4" s="179"/>
    </row>
    <row r="5" s="137" customFormat="1" ht="16.8" spans="1:11">
      <c r="A5" s="143" t="s">
        <v>5</v>
      </c>
      <c r="B5" s="145" t="s">
        <v>6</v>
      </c>
      <c r="C5" s="146" t="s">
        <v>7</v>
      </c>
      <c r="D5" s="144" t="s">
        <v>8</v>
      </c>
      <c r="E5" s="144"/>
      <c r="F5" s="145" t="s">
        <v>9</v>
      </c>
      <c r="G5" s="145"/>
      <c r="H5" s="172" t="s">
        <v>10</v>
      </c>
      <c r="I5" s="172"/>
      <c r="J5" s="172"/>
      <c r="K5" s="179"/>
    </row>
    <row r="6" s="137" customFormat="1" ht="17.55" spans="1:10">
      <c r="A6" s="143"/>
      <c r="B6" s="143"/>
      <c r="C6" s="143"/>
      <c r="D6" s="147"/>
      <c r="E6" s="143"/>
      <c r="F6" s="143"/>
      <c r="G6" s="143"/>
      <c r="H6" s="143"/>
      <c r="I6" s="143"/>
      <c r="J6" s="143"/>
    </row>
    <row r="7" s="137" customFormat="1" ht="21.75" customHeight="1" spans="1:10">
      <c r="A7" s="148" t="s">
        <v>11</v>
      </c>
      <c r="B7" s="149" t="s">
        <v>12</v>
      </c>
      <c r="C7" s="149" t="s">
        <v>13</v>
      </c>
      <c r="D7" s="149" t="s">
        <v>14</v>
      </c>
      <c r="E7" s="149"/>
      <c r="F7" s="149" t="s">
        <v>15</v>
      </c>
      <c r="G7" s="149"/>
      <c r="H7" s="149" t="s">
        <v>16</v>
      </c>
      <c r="I7" s="149" t="s">
        <v>17</v>
      </c>
      <c r="J7" s="180" t="s">
        <v>18</v>
      </c>
    </row>
    <row r="8" s="137" customFormat="1" ht="20.25" customHeight="1" spans="1:10">
      <c r="A8" s="150"/>
      <c r="B8" s="151"/>
      <c r="C8" s="151"/>
      <c r="D8" s="152" t="s">
        <v>19</v>
      </c>
      <c r="E8" s="173" t="s">
        <v>20</v>
      </c>
      <c r="F8" s="151"/>
      <c r="G8" s="151"/>
      <c r="H8" s="151"/>
      <c r="I8" s="151"/>
      <c r="J8" s="181"/>
    </row>
    <row r="9" s="138" customFormat="1" ht="38.25" customHeight="1" spans="1:10">
      <c r="A9" s="153"/>
      <c r="B9" s="154" t="s">
        <v>21</v>
      </c>
      <c r="C9" s="155"/>
      <c r="D9" s="156"/>
      <c r="E9" s="156"/>
      <c r="F9" s="174"/>
      <c r="G9" s="175"/>
      <c r="H9" s="175"/>
      <c r="I9" s="175"/>
      <c r="J9" s="182"/>
    </row>
    <row r="10" s="138" customFormat="1" ht="38.25" customHeight="1" spans="1:10">
      <c r="A10" s="153"/>
      <c r="B10" s="155"/>
      <c r="C10" s="155"/>
      <c r="D10" s="156"/>
      <c r="E10" s="156"/>
      <c r="F10" s="176"/>
      <c r="G10" s="177"/>
      <c r="H10" s="175"/>
      <c r="I10" s="175"/>
      <c r="J10" s="182"/>
    </row>
    <row r="11" s="138" customFormat="1" ht="38.25" customHeight="1" spans="1:10">
      <c r="A11" s="153"/>
      <c r="B11" s="155"/>
      <c r="C11" s="155"/>
      <c r="D11" s="156"/>
      <c r="E11" s="156"/>
      <c r="F11" s="174"/>
      <c r="G11" s="175"/>
      <c r="H11" s="175"/>
      <c r="I11" s="175"/>
      <c r="J11" s="182"/>
    </row>
    <row r="12" s="138" customFormat="1" ht="21.75" customHeight="1" spans="1:10">
      <c r="A12" s="153"/>
      <c r="B12" s="155"/>
      <c r="C12" s="155"/>
      <c r="D12" s="156"/>
      <c r="E12" s="156"/>
      <c r="F12" s="175"/>
      <c r="G12" s="175"/>
      <c r="H12" s="175"/>
      <c r="I12" s="175"/>
      <c r="J12" s="182"/>
    </row>
    <row r="13" s="138" customFormat="1" ht="21.75" customHeight="1" spans="1:10">
      <c r="A13" s="153"/>
      <c r="B13" s="155"/>
      <c r="C13" s="155"/>
      <c r="D13" s="156"/>
      <c r="E13" s="156"/>
      <c r="F13" s="175"/>
      <c r="G13" s="175"/>
      <c r="H13" s="175"/>
      <c r="I13" s="175"/>
      <c r="J13" s="182"/>
    </row>
    <row r="14" s="138" customFormat="1" ht="21.75" customHeight="1" spans="1:10">
      <c r="A14" s="153"/>
      <c r="B14" s="155"/>
      <c r="C14" s="155"/>
      <c r="D14" s="156"/>
      <c r="E14" s="156"/>
      <c r="F14" s="175"/>
      <c r="G14" s="175"/>
      <c r="H14" s="175"/>
      <c r="I14" s="175"/>
      <c r="J14" s="182"/>
    </row>
    <row r="15" s="138" customFormat="1" ht="21.75" customHeight="1" spans="1:10">
      <c r="A15" s="157" t="s">
        <v>22</v>
      </c>
      <c r="B15" s="158">
        <f>SUM(J9:J14)</f>
        <v>0</v>
      </c>
      <c r="C15" s="158"/>
      <c r="D15" s="158"/>
      <c r="E15" s="158"/>
      <c r="F15" s="158"/>
      <c r="G15" s="158"/>
      <c r="H15" s="158"/>
      <c r="I15" s="158"/>
      <c r="J15" s="183"/>
    </row>
    <row r="16" s="138" customFormat="1" ht="18.75" customHeight="1" spans="1:10">
      <c r="A16" s="159" t="s">
        <v>23</v>
      </c>
      <c r="B16" s="160"/>
      <c r="C16" s="160"/>
      <c r="D16" s="160"/>
      <c r="E16" s="160"/>
      <c r="F16" s="160"/>
      <c r="G16" s="160"/>
      <c r="H16" s="160"/>
      <c r="I16" s="160"/>
      <c r="J16" s="184"/>
    </row>
    <row r="17" s="139" customFormat="1" ht="36.75" customHeight="1" spans="1:10">
      <c r="A17" s="161" t="s">
        <v>24</v>
      </c>
      <c r="B17" s="162"/>
      <c r="C17" s="162"/>
      <c r="D17" s="163"/>
      <c r="E17" s="162" t="s">
        <v>25</v>
      </c>
      <c r="F17" s="162"/>
      <c r="G17" s="162"/>
      <c r="H17" s="162" t="s">
        <v>26</v>
      </c>
      <c r="I17" s="162"/>
      <c r="J17" s="185"/>
    </row>
    <row r="18" s="139" customFormat="1" ht="36" customHeight="1" spans="1:10">
      <c r="A18" s="164" t="s">
        <v>27</v>
      </c>
      <c r="B18" s="165"/>
      <c r="C18" s="165"/>
      <c r="D18" s="166"/>
      <c r="E18" s="165" t="s">
        <v>28</v>
      </c>
      <c r="F18" s="165"/>
      <c r="G18" s="165"/>
      <c r="H18" s="165"/>
      <c r="I18" s="165"/>
      <c r="J18" s="186"/>
    </row>
    <row r="19" ht="36" customHeight="1" spans="1:10">
      <c r="A19" s="167"/>
      <c r="B19" s="168"/>
      <c r="C19" s="168"/>
      <c r="D19" s="169"/>
      <c r="E19" s="168"/>
      <c r="F19" s="168"/>
      <c r="G19" s="168"/>
      <c r="H19" s="168"/>
      <c r="I19" s="168"/>
      <c r="J19" s="168"/>
    </row>
    <row r="20" ht="16.8" spans="1:10">
      <c r="A20" s="170"/>
      <c r="B20" s="170"/>
      <c r="C20" s="170"/>
      <c r="D20" s="171"/>
      <c r="E20" s="170"/>
      <c r="F20" s="170"/>
      <c r="G20" s="170"/>
      <c r="H20" s="170"/>
      <c r="I20" s="170"/>
      <c r="J20" s="170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38"/>
  <sheetViews>
    <sheetView zoomScale="110" zoomScaleNormal="110" workbookViewId="0">
      <selection activeCell="J16" sqref="J16"/>
    </sheetView>
  </sheetViews>
  <sheetFormatPr defaultColWidth="8.83333333333333" defaultRowHeight="15.6"/>
  <cols>
    <col min="1" max="1" width="19.1666666666667" style="4" customWidth="1"/>
    <col min="2" max="2" width="16.6666666666667" style="2" customWidth="1"/>
    <col min="3" max="3" width="24.6666666666667" style="2" customWidth="1"/>
    <col min="4" max="7" width="6.66666666666667" style="4" customWidth="1"/>
    <col min="8" max="8" width="13.5" style="5" customWidth="1"/>
    <col min="9" max="9" width="18.6666666666667" style="5" customWidth="1"/>
    <col min="10" max="10" width="65.5" style="2" customWidth="1"/>
    <col min="11" max="16384" width="8.83333333333333" style="4"/>
  </cols>
  <sheetData>
    <row r="1" s="1" customFormat="1" ht="26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ht="16.5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8" s="2" customFormat="1" ht="16.5" customHeight="1" spans="1:23">
      <c r="A8" s="18"/>
      <c r="B8" s="19"/>
      <c r="C8" s="20"/>
      <c r="D8" s="21" t="s">
        <v>44</v>
      </c>
      <c r="E8" s="21"/>
      <c r="F8" s="21"/>
      <c r="G8" s="21"/>
      <c r="H8" s="67" t="s">
        <v>45</v>
      </c>
      <c r="I8" s="67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ht="16.5" customHeight="1" spans="1:23">
      <c r="A9" s="22"/>
      <c r="B9" s="23"/>
      <c r="C9" s="24"/>
      <c r="D9" s="21" t="s">
        <v>46</v>
      </c>
      <c r="E9" s="21" t="s">
        <v>47</v>
      </c>
      <c r="F9" s="21" t="s">
        <v>46</v>
      </c>
      <c r="G9" s="21" t="s">
        <v>47</v>
      </c>
      <c r="H9" s="67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2" customHeight="1" spans="1:23">
      <c r="A10" s="25" t="s">
        <v>50</v>
      </c>
      <c r="B10" s="26" t="s">
        <v>51</v>
      </c>
      <c r="C10" s="27"/>
      <c r="D10" s="28">
        <v>1</v>
      </c>
      <c r="E10" s="28" t="s">
        <v>52</v>
      </c>
      <c r="F10" s="28">
        <v>1</v>
      </c>
      <c r="G10" s="28" t="s">
        <v>53</v>
      </c>
      <c r="H10" s="68">
        <v>450</v>
      </c>
      <c r="I10" s="68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2" customHeight="1" spans="1:23">
      <c r="A11" s="29"/>
      <c r="B11" s="26" t="s">
        <v>55</v>
      </c>
      <c r="C11" s="27"/>
      <c r="D11" s="28">
        <v>20</v>
      </c>
      <c r="E11" s="28" t="s">
        <v>52</v>
      </c>
      <c r="F11" s="28">
        <v>1</v>
      </c>
      <c r="G11" s="28" t="s">
        <v>53</v>
      </c>
      <c r="H11" s="68">
        <v>450</v>
      </c>
      <c r="I11" s="68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ht="16.5" customHeight="1" spans="1:23">
      <c r="A12" s="30" t="s">
        <v>56</v>
      </c>
      <c r="B12" s="31"/>
      <c r="C12" s="31"/>
      <c r="D12" s="32"/>
      <c r="E12" s="69"/>
      <c r="F12" s="69"/>
      <c r="G12" s="69"/>
      <c r="H12" s="69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2" customHeight="1" spans="1:23">
      <c r="A13" s="33"/>
      <c r="B13" s="34" t="s">
        <v>58</v>
      </c>
      <c r="C13" s="35"/>
      <c r="D13" s="36">
        <v>50</v>
      </c>
      <c r="E13" s="36" t="s">
        <v>59</v>
      </c>
      <c r="F13" s="36">
        <v>1</v>
      </c>
      <c r="G13" s="36" t="s">
        <v>60</v>
      </c>
      <c r="H13" s="70">
        <v>80</v>
      </c>
      <c r="I13" s="68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2" customHeight="1" spans="1:10">
      <c r="A14" s="33"/>
      <c r="B14" s="34" t="s">
        <v>62</v>
      </c>
      <c r="C14" s="35"/>
      <c r="D14" s="36"/>
      <c r="E14" s="36" t="s">
        <v>59</v>
      </c>
      <c r="F14" s="36"/>
      <c r="G14" s="36" t="s">
        <v>60</v>
      </c>
      <c r="H14" s="70"/>
      <c r="I14" s="68"/>
      <c r="J14" s="87"/>
    </row>
    <row r="15" s="2" customFormat="1" ht="16.5" customHeight="1" spans="1:10">
      <c r="A15" s="37" t="s">
        <v>63</v>
      </c>
      <c r="B15" s="38"/>
      <c r="C15" s="38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" customHeight="1" spans="1:10">
      <c r="A16" s="39" t="s">
        <v>64</v>
      </c>
      <c r="B16" s="40" t="s">
        <v>65</v>
      </c>
      <c r="C16" s="41"/>
      <c r="D16" s="42">
        <v>1</v>
      </c>
      <c r="E16" s="71" t="s">
        <v>66</v>
      </c>
      <c r="F16" s="42">
        <v>1</v>
      </c>
      <c r="G16" s="71" t="s">
        <v>67</v>
      </c>
      <c r="H16" s="72">
        <v>13000</v>
      </c>
      <c r="I16" s="89">
        <v>13000</v>
      </c>
      <c r="J16" s="90" t="s">
        <v>68</v>
      </c>
    </row>
    <row r="17" s="3" customFormat="1" ht="23" customHeight="1" spans="1:10">
      <c r="A17" s="43"/>
      <c r="B17" s="40" t="s">
        <v>69</v>
      </c>
      <c r="C17" s="41"/>
      <c r="D17" s="42">
        <v>1</v>
      </c>
      <c r="E17" s="71" t="s">
        <v>70</v>
      </c>
      <c r="F17" s="42">
        <v>1</v>
      </c>
      <c r="G17" s="71" t="s">
        <v>66</v>
      </c>
      <c r="H17" s="72">
        <v>4000</v>
      </c>
      <c r="I17" s="89">
        <f>H17*F17</f>
        <v>4000</v>
      </c>
      <c r="J17" s="90"/>
    </row>
    <row r="18" s="2" customFormat="1" ht="16.5" customHeight="1" spans="1:10">
      <c r="A18" s="37" t="s">
        <v>71</v>
      </c>
      <c r="B18" s="38"/>
      <c r="C18" s="38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3"/>
      <c r="B19" s="34" t="s">
        <v>72</v>
      </c>
      <c r="C19" s="35"/>
      <c r="D19" s="44">
        <v>1</v>
      </c>
      <c r="E19" s="36" t="s">
        <v>73</v>
      </c>
      <c r="F19" s="44">
        <v>15</v>
      </c>
      <c r="G19" s="36" t="s">
        <v>74</v>
      </c>
      <c r="H19" s="73">
        <v>150</v>
      </c>
      <c r="I19" s="68">
        <v>750</v>
      </c>
      <c r="J19" s="91" t="s">
        <v>75</v>
      </c>
    </row>
    <row r="20" s="2" customFormat="1" ht="24" customHeight="1" spans="1:10">
      <c r="A20" s="43"/>
      <c r="B20" s="34" t="s">
        <v>76</v>
      </c>
      <c r="C20" s="35"/>
      <c r="D20" s="44">
        <v>6</v>
      </c>
      <c r="E20" s="36" t="s">
        <v>73</v>
      </c>
      <c r="F20" s="44">
        <v>1</v>
      </c>
      <c r="G20" s="36" t="s">
        <v>60</v>
      </c>
      <c r="H20" s="73">
        <v>200</v>
      </c>
      <c r="I20" s="68">
        <v>400</v>
      </c>
      <c r="J20" s="90" t="s">
        <v>77</v>
      </c>
    </row>
    <row r="21" s="2" customFormat="1" ht="24" customHeight="1" spans="1:10">
      <c r="A21" s="43"/>
      <c r="B21" s="34" t="s">
        <v>78</v>
      </c>
      <c r="C21" s="35"/>
      <c r="D21" s="44">
        <v>2</v>
      </c>
      <c r="E21" s="36" t="s">
        <v>79</v>
      </c>
      <c r="F21" s="44">
        <v>1</v>
      </c>
      <c r="G21" s="36" t="s">
        <v>60</v>
      </c>
      <c r="H21" s="73">
        <v>200</v>
      </c>
      <c r="I21" s="68">
        <f>H21*F21*D21</f>
        <v>400</v>
      </c>
      <c r="J21" s="92" t="s">
        <v>80</v>
      </c>
    </row>
    <row r="22" s="2" customFormat="1" ht="24" customHeight="1" spans="1:10">
      <c r="A22" s="43"/>
      <c r="B22" s="34" t="s">
        <v>81</v>
      </c>
      <c r="C22" s="35"/>
      <c r="D22" s="44">
        <v>2</v>
      </c>
      <c r="E22" s="44" t="s">
        <v>82</v>
      </c>
      <c r="F22" s="44">
        <v>1</v>
      </c>
      <c r="G22" s="44" t="s">
        <v>60</v>
      </c>
      <c r="H22" s="73">
        <v>50</v>
      </c>
      <c r="I22" s="68">
        <v>100</v>
      </c>
      <c r="J22" s="92"/>
    </row>
    <row r="23" s="2" customFormat="1" ht="24" customHeight="1" spans="1:10">
      <c r="A23" s="43"/>
      <c r="B23" s="34" t="s">
        <v>83</v>
      </c>
      <c r="C23" s="35"/>
      <c r="D23" s="44">
        <v>2</v>
      </c>
      <c r="E23" s="44" t="s">
        <v>84</v>
      </c>
      <c r="F23" s="44">
        <v>1</v>
      </c>
      <c r="G23" s="44" t="s">
        <v>60</v>
      </c>
      <c r="H23" s="73">
        <v>50</v>
      </c>
      <c r="I23" s="68">
        <v>100</v>
      </c>
      <c r="J23" s="92"/>
    </row>
    <row r="24" s="2" customFormat="1" ht="24" customHeight="1" spans="1:10">
      <c r="A24" s="43"/>
      <c r="B24" s="34" t="s">
        <v>85</v>
      </c>
      <c r="C24" s="35"/>
      <c r="D24" s="44">
        <v>10</v>
      </c>
      <c r="E24" s="44" t="s">
        <v>73</v>
      </c>
      <c r="F24" s="44">
        <v>1</v>
      </c>
      <c r="G24" s="44" t="s">
        <v>60</v>
      </c>
      <c r="H24" s="73">
        <v>100</v>
      </c>
      <c r="I24" s="68">
        <f>H24*F24*D24</f>
        <v>1000</v>
      </c>
      <c r="J24" s="92" t="s">
        <v>86</v>
      </c>
    </row>
    <row r="25" s="2" customFormat="1" ht="24" customHeight="1" spans="1:10">
      <c r="A25" s="43"/>
      <c r="B25" s="45" t="s">
        <v>87</v>
      </c>
      <c r="C25" s="46"/>
      <c r="D25" s="44">
        <v>10</v>
      </c>
      <c r="E25" s="44" t="s">
        <v>88</v>
      </c>
      <c r="F25" s="44">
        <v>1</v>
      </c>
      <c r="G25" s="44" t="s">
        <v>60</v>
      </c>
      <c r="H25" s="73">
        <v>150</v>
      </c>
      <c r="I25" s="68">
        <f>H25*D25</f>
        <v>1500</v>
      </c>
      <c r="J25" s="93"/>
    </row>
    <row r="26" s="2" customFormat="1" ht="24" customHeight="1" spans="1:10">
      <c r="A26" s="43"/>
      <c r="B26" s="45" t="s">
        <v>89</v>
      </c>
      <c r="C26" s="46"/>
      <c r="D26" s="44">
        <v>12</v>
      </c>
      <c r="E26" s="44" t="s">
        <v>88</v>
      </c>
      <c r="F26" s="44">
        <v>1</v>
      </c>
      <c r="G26" s="44" t="s">
        <v>60</v>
      </c>
      <c r="H26" s="73">
        <v>225</v>
      </c>
      <c r="I26" s="68">
        <v>300</v>
      </c>
      <c r="J26" s="93" t="s">
        <v>90</v>
      </c>
    </row>
    <row r="27" s="2" customFormat="1" ht="24" customHeight="1" spans="1:10">
      <c r="A27" s="43"/>
      <c r="B27" s="45" t="s">
        <v>91</v>
      </c>
      <c r="C27" s="46"/>
      <c r="D27" s="44">
        <v>1</v>
      </c>
      <c r="E27" s="44" t="s">
        <v>67</v>
      </c>
      <c r="F27" s="44">
        <v>1</v>
      </c>
      <c r="G27" s="44" t="s">
        <v>60</v>
      </c>
      <c r="H27" s="73">
        <v>1200</v>
      </c>
      <c r="I27" s="68">
        <v>400</v>
      </c>
      <c r="J27" s="93" t="s">
        <v>92</v>
      </c>
    </row>
    <row r="28" s="2" customFormat="1" ht="24" customHeight="1" spans="1:10">
      <c r="A28" s="37" t="s">
        <v>93</v>
      </c>
      <c r="B28" s="38"/>
      <c r="C28" s="38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47" t="s">
        <v>94</v>
      </c>
      <c r="B29" s="48" t="s">
        <v>95</v>
      </c>
      <c r="C29" s="48"/>
      <c r="D29" s="48">
        <v>2</v>
      </c>
      <c r="E29" s="48" t="s">
        <v>59</v>
      </c>
      <c r="F29" s="48">
        <v>2</v>
      </c>
      <c r="G29" s="48" t="s">
        <v>60</v>
      </c>
      <c r="H29" s="74">
        <v>1430</v>
      </c>
      <c r="I29" s="74">
        <v>1907</v>
      </c>
      <c r="J29" s="94" t="s">
        <v>96</v>
      </c>
    </row>
    <row r="30" s="2" customFormat="1" ht="24" customHeight="1" spans="1:10">
      <c r="A30" s="49"/>
      <c r="B30" s="50" t="s">
        <v>97</v>
      </c>
      <c r="C30" s="51"/>
      <c r="D30" s="48">
        <v>1</v>
      </c>
      <c r="E30" s="48" t="s">
        <v>52</v>
      </c>
      <c r="F30" s="48">
        <v>5</v>
      </c>
      <c r="G30" s="48" t="s">
        <v>53</v>
      </c>
      <c r="H30" s="74">
        <v>450</v>
      </c>
      <c r="I30" s="74">
        <v>700</v>
      </c>
      <c r="J30" s="94" t="s">
        <v>98</v>
      </c>
    </row>
    <row r="31" s="2" customFormat="1" ht="24" customHeight="1" spans="1:10">
      <c r="A31" s="49"/>
      <c r="B31" s="50" t="s">
        <v>94</v>
      </c>
      <c r="C31" s="51"/>
      <c r="D31" s="48">
        <v>2</v>
      </c>
      <c r="E31" s="48" t="s">
        <v>59</v>
      </c>
      <c r="F31" s="48">
        <v>5</v>
      </c>
      <c r="G31" s="48" t="s">
        <v>66</v>
      </c>
      <c r="H31" s="74">
        <v>200</v>
      </c>
      <c r="I31" s="74">
        <v>667</v>
      </c>
      <c r="J31" s="94" t="s">
        <v>92</v>
      </c>
    </row>
    <row r="32" s="2" customFormat="1" ht="24" customHeight="1" spans="1:10">
      <c r="A32" s="49"/>
      <c r="B32" s="45" t="s">
        <v>99</v>
      </c>
      <c r="C32" s="46"/>
      <c r="D32" s="48">
        <v>2</v>
      </c>
      <c r="E32" s="48" t="s">
        <v>59</v>
      </c>
      <c r="F32" s="48">
        <v>5</v>
      </c>
      <c r="G32" s="48" t="s">
        <v>66</v>
      </c>
      <c r="H32" s="74">
        <v>100</v>
      </c>
      <c r="I32" s="74">
        <v>334</v>
      </c>
      <c r="J32" s="94" t="s">
        <v>92</v>
      </c>
    </row>
    <row r="33" s="2" customFormat="1" ht="25.5" customHeight="1" spans="1:10">
      <c r="A33" s="30" t="s">
        <v>100</v>
      </c>
      <c r="B33" s="52"/>
      <c r="C33" s="52"/>
      <c r="D33" s="53"/>
      <c r="E33" s="53"/>
      <c r="F33" s="53"/>
      <c r="G33" s="53"/>
      <c r="H33" s="75"/>
      <c r="I33" s="82">
        <f>SUM(I29:I32)</f>
        <v>3608</v>
      </c>
      <c r="J33" s="88"/>
    </row>
    <row r="34" s="2" customFormat="1" ht="24" customHeight="1" spans="1:10">
      <c r="A34" s="54" t="s">
        <v>101</v>
      </c>
      <c r="B34" s="55"/>
      <c r="C34" s="55"/>
      <c r="D34" s="56"/>
      <c r="E34" s="56"/>
      <c r="F34" s="56"/>
      <c r="G34" s="56"/>
      <c r="H34" s="76"/>
      <c r="I34" s="95">
        <f>I12+I15+I18+I28+I33</f>
        <v>29558</v>
      </c>
      <c r="J34" s="96"/>
    </row>
    <row r="35" s="2" customFormat="1" spans="1:10">
      <c r="A35" s="57" t="s">
        <v>102</v>
      </c>
      <c r="B35" s="58"/>
      <c r="C35" s="58"/>
      <c r="D35" s="59"/>
      <c r="E35" s="77"/>
      <c r="F35" s="77"/>
      <c r="G35" s="77"/>
      <c r="H35" s="77"/>
      <c r="I35" s="97">
        <f>SUM(I34-I33)*10%</f>
        <v>2595</v>
      </c>
      <c r="J35" s="98"/>
    </row>
    <row r="36" s="2" customFormat="1" spans="1:10">
      <c r="A36" s="57" t="s">
        <v>103</v>
      </c>
      <c r="B36" s="60"/>
      <c r="C36" s="60"/>
      <c r="D36" s="59"/>
      <c r="E36" s="77"/>
      <c r="F36" s="77"/>
      <c r="G36" s="77"/>
      <c r="H36" s="77"/>
      <c r="I36" s="97">
        <f>(I34+I35)*0.06</f>
        <v>1929.18</v>
      </c>
      <c r="J36" s="98"/>
    </row>
    <row r="37" s="2" customFormat="1" ht="23" customHeight="1" spans="1:10">
      <c r="A37" s="61" t="s">
        <v>104</v>
      </c>
      <c r="B37" s="62"/>
      <c r="C37" s="63"/>
      <c r="D37" s="64"/>
      <c r="E37" s="78"/>
      <c r="F37" s="78"/>
      <c r="G37" s="78"/>
      <c r="H37" s="78"/>
      <c r="I37" s="99">
        <f>I34+I35+I36</f>
        <v>34082.18</v>
      </c>
      <c r="J37" s="100"/>
    </row>
    <row r="38" ht="16.5" customHeight="1" spans="1:9">
      <c r="A38" s="6"/>
      <c r="B38" s="65"/>
      <c r="C38" s="65"/>
      <c r="D38" s="66"/>
      <c r="E38" s="66"/>
      <c r="F38" s="66"/>
      <c r="G38" s="66"/>
      <c r="H38" s="66"/>
      <c r="I38" s="66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38"/>
  <sheetViews>
    <sheetView tabSelected="1" zoomScale="97" zoomScaleNormal="97" topLeftCell="A4" workbookViewId="0">
      <selection activeCell="J24" sqref="J24:J25"/>
    </sheetView>
  </sheetViews>
  <sheetFormatPr defaultColWidth="8.83333333333333" defaultRowHeight="15.6"/>
  <cols>
    <col min="1" max="1" width="26.5" style="4" customWidth="1"/>
    <col min="2" max="2" width="33.6666666666667" style="2" customWidth="1"/>
    <col min="3" max="3" width="11.1666666666667" style="2" customWidth="1"/>
    <col min="4" max="5" width="5.16666666666667" style="4" customWidth="1"/>
    <col min="6" max="6" width="5" style="4" customWidth="1"/>
    <col min="7" max="7" width="5.16666666666667" style="4" customWidth="1"/>
    <col min="8" max="8" width="11.5" style="5" customWidth="1"/>
    <col min="9" max="9" width="15.1666666666667" style="5" customWidth="1"/>
    <col min="10" max="10" width="71.8333333333333" style="2" customWidth="1"/>
    <col min="11" max="11" width="8.83333333333333" style="4"/>
    <col min="12" max="12" width="10.5" style="4" customWidth="1"/>
    <col min="13" max="16384" width="8.83333333333333" style="4"/>
  </cols>
  <sheetData>
    <row r="1" ht="36" customHeight="1" spans="1:10">
      <c r="A1" s="101" t="s">
        <v>105</v>
      </c>
      <c r="B1" s="102"/>
      <c r="C1" s="102"/>
      <c r="D1" s="102"/>
      <c r="E1" s="102"/>
      <c r="F1" s="102"/>
      <c r="G1" s="102"/>
      <c r="H1" s="102"/>
      <c r="I1" s="102"/>
      <c r="J1" s="126"/>
    </row>
    <row r="2" s="1" customFormat="1" spans="1:10">
      <c r="A2" s="103" t="s">
        <v>106</v>
      </c>
      <c r="B2" s="104" t="s">
        <v>107</v>
      </c>
      <c r="C2" s="105"/>
      <c r="D2" s="105"/>
      <c r="E2" s="105"/>
      <c r="F2" s="105"/>
      <c r="G2" s="105"/>
      <c r="H2" s="105"/>
      <c r="I2" s="105"/>
      <c r="J2" s="127"/>
    </row>
    <row r="3" s="1" customFormat="1" spans="1:10">
      <c r="A3" s="103" t="s">
        <v>108</v>
      </c>
      <c r="B3" s="104" t="s">
        <v>109</v>
      </c>
      <c r="C3" s="105"/>
      <c r="D3" s="105"/>
      <c r="E3" s="105"/>
      <c r="F3" s="105"/>
      <c r="G3" s="105"/>
      <c r="H3" s="105"/>
      <c r="I3" s="105"/>
      <c r="J3" s="127"/>
    </row>
    <row r="4" spans="1:23">
      <c r="A4" s="106" t="s">
        <v>41</v>
      </c>
      <c r="B4" s="107"/>
      <c r="C4" s="107"/>
      <c r="D4" s="108" t="s">
        <v>42</v>
      </c>
      <c r="E4" s="108"/>
      <c r="F4" s="108"/>
      <c r="G4" s="108"/>
      <c r="H4" s="108"/>
      <c r="I4" s="108"/>
      <c r="J4" s="128" t="s">
        <v>43</v>
      </c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="2" customFormat="1" spans="1:23">
      <c r="A5" s="106"/>
      <c r="B5" s="107"/>
      <c r="C5" s="107"/>
      <c r="D5" s="107" t="s">
        <v>44</v>
      </c>
      <c r="E5" s="107"/>
      <c r="F5" s="107"/>
      <c r="G5" s="107"/>
      <c r="H5" s="121" t="s">
        <v>45</v>
      </c>
      <c r="I5" s="121"/>
      <c r="J5" s="128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</row>
    <row r="6" s="2" customFormat="1" spans="1:23">
      <c r="A6" s="106"/>
      <c r="B6" s="107"/>
      <c r="C6" s="107"/>
      <c r="D6" s="21" t="s">
        <v>46</v>
      </c>
      <c r="E6" s="21" t="s">
        <v>47</v>
      </c>
      <c r="F6" s="21" t="s">
        <v>46</v>
      </c>
      <c r="G6" s="21" t="s">
        <v>47</v>
      </c>
      <c r="H6" s="67" t="s">
        <v>48</v>
      </c>
      <c r="I6" s="82" t="s">
        <v>49</v>
      </c>
      <c r="J6" s="128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</row>
    <row r="7" s="2" customFormat="1" spans="1:23">
      <c r="A7" s="109" t="s">
        <v>110</v>
      </c>
      <c r="B7" s="36" t="s">
        <v>111</v>
      </c>
      <c r="C7" s="36"/>
      <c r="D7" s="36">
        <v>50</v>
      </c>
      <c r="E7" s="36" t="s">
        <v>59</v>
      </c>
      <c r="F7" s="36">
        <v>1</v>
      </c>
      <c r="G7" s="36" t="s">
        <v>60</v>
      </c>
      <c r="H7" s="70">
        <v>50</v>
      </c>
      <c r="I7" s="129">
        <f>D7*F7*H7</f>
        <v>2500</v>
      </c>
      <c r="J7" s="130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</row>
    <row r="8" s="2" customFormat="1" spans="1:23">
      <c r="A8" s="109"/>
      <c r="B8" s="110" t="s">
        <v>112</v>
      </c>
      <c r="C8" s="110"/>
      <c r="D8" s="36">
        <v>5</v>
      </c>
      <c r="E8" s="36" t="s">
        <v>113</v>
      </c>
      <c r="F8" s="36">
        <v>1</v>
      </c>
      <c r="G8" s="36" t="s">
        <v>60</v>
      </c>
      <c r="H8" s="70">
        <v>2500</v>
      </c>
      <c r="I8" s="129">
        <f>D8*F8*H8</f>
        <v>12500</v>
      </c>
      <c r="J8" s="86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spans="1:23">
      <c r="A9" s="109"/>
      <c r="B9" s="110" t="s">
        <v>114</v>
      </c>
      <c r="C9" s="110"/>
      <c r="D9" s="111">
        <v>1</v>
      </c>
      <c r="E9" s="111" t="s">
        <v>113</v>
      </c>
      <c r="F9" s="111">
        <v>1</v>
      </c>
      <c r="G9" s="36" t="s">
        <v>60</v>
      </c>
      <c r="H9" s="70">
        <v>1200</v>
      </c>
      <c r="I9" s="129">
        <f>D9*F9*H9</f>
        <v>1200</v>
      </c>
      <c r="J9" s="13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spans="1:23">
      <c r="A10" s="109"/>
      <c r="B10" s="110" t="s">
        <v>115</v>
      </c>
      <c r="C10" s="110"/>
      <c r="D10" s="36">
        <v>5</v>
      </c>
      <c r="E10" s="36" t="s">
        <v>113</v>
      </c>
      <c r="F10" s="36">
        <v>2</v>
      </c>
      <c r="G10" s="36" t="s">
        <v>116</v>
      </c>
      <c r="H10" s="70">
        <v>10</v>
      </c>
      <c r="I10" s="129">
        <f>D10*F10*H10</f>
        <v>100</v>
      </c>
      <c r="J10" s="86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spans="1:10">
      <c r="A11" s="37" t="s">
        <v>63</v>
      </c>
      <c r="B11" s="38"/>
      <c r="C11" s="38"/>
      <c r="D11" s="21"/>
      <c r="E11" s="21"/>
      <c r="F11" s="21"/>
      <c r="G11" s="21"/>
      <c r="H11" s="21"/>
      <c r="I11" s="82">
        <f>SUM(I7:I10)</f>
        <v>16300</v>
      </c>
      <c r="J11" s="88"/>
    </row>
    <row r="12" s="2" customFormat="1" spans="1:10">
      <c r="A12" s="112" t="s">
        <v>117</v>
      </c>
      <c r="B12" s="110" t="s">
        <v>118</v>
      </c>
      <c r="C12" s="110"/>
      <c r="D12" s="36">
        <v>12</v>
      </c>
      <c r="E12" s="36" t="s">
        <v>52</v>
      </c>
      <c r="F12" s="36">
        <v>1</v>
      </c>
      <c r="G12" s="36" t="s">
        <v>53</v>
      </c>
      <c r="H12" s="122">
        <v>500</v>
      </c>
      <c r="I12" s="129">
        <f>D12*F12*H12</f>
        <v>6000</v>
      </c>
      <c r="J12" s="86" t="s">
        <v>119</v>
      </c>
    </row>
    <row r="13" s="2" customFormat="1" spans="1:10">
      <c r="A13" s="112" t="s">
        <v>120</v>
      </c>
      <c r="B13" s="110" t="s">
        <v>121</v>
      </c>
      <c r="C13" s="110"/>
      <c r="D13" s="36">
        <v>1</v>
      </c>
      <c r="E13" s="36" t="s">
        <v>66</v>
      </c>
      <c r="F13" s="36">
        <v>1</v>
      </c>
      <c r="G13" s="36" t="s">
        <v>60</v>
      </c>
      <c r="H13" s="122">
        <v>2200</v>
      </c>
      <c r="I13" s="129">
        <f>D13*F13*H13</f>
        <v>2200</v>
      </c>
      <c r="J13" s="86"/>
    </row>
    <row r="14" s="2" customFormat="1" spans="1:10">
      <c r="A14" s="37" t="s">
        <v>122</v>
      </c>
      <c r="B14" s="38"/>
      <c r="C14" s="38"/>
      <c r="D14" s="21"/>
      <c r="E14" s="21"/>
      <c r="F14" s="21"/>
      <c r="G14" s="21"/>
      <c r="H14" s="21"/>
      <c r="I14" s="82">
        <f>SUM(I12:I13)</f>
        <v>8200</v>
      </c>
      <c r="J14" s="88"/>
    </row>
    <row r="15" s="2" customFormat="1" spans="1:10">
      <c r="A15" s="112"/>
      <c r="B15" s="110" t="s">
        <v>123</v>
      </c>
      <c r="C15" s="110"/>
      <c r="D15" s="36">
        <v>2</v>
      </c>
      <c r="E15" s="36" t="s">
        <v>66</v>
      </c>
      <c r="F15" s="36">
        <v>1</v>
      </c>
      <c r="G15" s="36" t="s">
        <v>60</v>
      </c>
      <c r="H15" s="122">
        <v>1800</v>
      </c>
      <c r="I15" s="129">
        <f>D15*F15*H15</f>
        <v>3600</v>
      </c>
      <c r="J15" s="131" t="s">
        <v>124</v>
      </c>
    </row>
    <row r="16" s="2" customFormat="1" spans="1:10">
      <c r="A16" s="37" t="s">
        <v>125</v>
      </c>
      <c r="B16" s="38"/>
      <c r="C16" s="38"/>
      <c r="D16" s="21"/>
      <c r="E16" s="21"/>
      <c r="F16" s="21"/>
      <c r="G16" s="21"/>
      <c r="H16" s="21"/>
      <c r="I16" s="82">
        <f>SUM(I15:I15)</f>
        <v>3600</v>
      </c>
      <c r="J16" s="88"/>
    </row>
    <row r="17" s="2" customFormat="1" spans="1:10">
      <c r="A17" s="112" t="s">
        <v>126</v>
      </c>
      <c r="B17" s="110" t="s">
        <v>127</v>
      </c>
      <c r="C17" s="110"/>
      <c r="D17" s="36">
        <v>50</v>
      </c>
      <c r="E17" s="36" t="s">
        <v>59</v>
      </c>
      <c r="F17" s="36">
        <v>1</v>
      </c>
      <c r="G17" s="36" t="s">
        <v>60</v>
      </c>
      <c r="H17" s="122">
        <v>200</v>
      </c>
      <c r="I17" s="129">
        <f>H17*F17*D17</f>
        <v>10000</v>
      </c>
      <c r="J17" s="131"/>
    </row>
    <row r="18" s="2" customFormat="1" spans="1:10">
      <c r="A18" s="112"/>
      <c r="B18" s="110" t="s">
        <v>128</v>
      </c>
      <c r="C18" s="110"/>
      <c r="D18" s="36">
        <v>50</v>
      </c>
      <c r="E18" s="36" t="s">
        <v>59</v>
      </c>
      <c r="F18" s="36">
        <v>1</v>
      </c>
      <c r="G18" s="36" t="s">
        <v>66</v>
      </c>
      <c r="H18" s="122">
        <v>20</v>
      </c>
      <c r="I18" s="129">
        <f>H18*F18*D18</f>
        <v>1000</v>
      </c>
      <c r="J18" s="131"/>
    </row>
    <row r="19" s="2" customFormat="1" spans="1:10">
      <c r="A19" s="112"/>
      <c r="B19" s="110" t="s">
        <v>129</v>
      </c>
      <c r="C19" s="110"/>
      <c r="D19" s="36">
        <v>1</v>
      </c>
      <c r="E19" s="36" t="s">
        <v>130</v>
      </c>
      <c r="F19" s="36">
        <v>1</v>
      </c>
      <c r="G19" s="36" t="s">
        <v>60</v>
      </c>
      <c r="H19" s="122">
        <v>1400</v>
      </c>
      <c r="I19" s="129">
        <f>H19*F19*D19</f>
        <v>1400</v>
      </c>
      <c r="J19" s="131"/>
    </row>
    <row r="20" s="2" customFormat="1" spans="1:10">
      <c r="A20" s="112"/>
      <c r="B20" s="113" t="s">
        <v>131</v>
      </c>
      <c r="C20" s="113"/>
      <c r="D20" s="36">
        <v>1</v>
      </c>
      <c r="E20" s="36" t="s">
        <v>130</v>
      </c>
      <c r="F20" s="36">
        <v>1</v>
      </c>
      <c r="G20" s="36" t="s">
        <v>66</v>
      </c>
      <c r="H20" s="122">
        <v>300</v>
      </c>
      <c r="I20" s="129">
        <f>H20*F20*D20</f>
        <v>300</v>
      </c>
      <c r="J20" s="131"/>
    </row>
    <row r="21" s="2" customFormat="1" spans="1:10">
      <c r="A21" s="37" t="s">
        <v>132</v>
      </c>
      <c r="B21" s="38"/>
      <c r="C21" s="38"/>
      <c r="D21" s="21"/>
      <c r="E21" s="21"/>
      <c r="F21" s="21"/>
      <c r="G21" s="21"/>
      <c r="H21" s="21"/>
      <c r="I21" s="82">
        <f>SUM(I17:I20)</f>
        <v>12700</v>
      </c>
      <c r="J21" s="88"/>
    </row>
    <row r="22" s="2" customFormat="1" spans="1:10">
      <c r="A22" s="114" t="s">
        <v>94</v>
      </c>
      <c r="B22" s="48" t="s">
        <v>133</v>
      </c>
      <c r="C22" s="48"/>
      <c r="D22" s="48">
        <v>2</v>
      </c>
      <c r="E22" s="48" t="s">
        <v>59</v>
      </c>
      <c r="F22" s="48">
        <v>1</v>
      </c>
      <c r="G22" s="48" t="s">
        <v>60</v>
      </c>
      <c r="H22" s="123">
        <v>500</v>
      </c>
      <c r="I22" s="124">
        <f>H22*F22*D22</f>
        <v>1000</v>
      </c>
      <c r="J22" s="132"/>
    </row>
    <row r="23" s="2" customFormat="1" spans="1:10">
      <c r="A23" s="114"/>
      <c r="B23" s="48" t="s">
        <v>134</v>
      </c>
      <c r="C23" s="48"/>
      <c r="D23" s="48">
        <v>2</v>
      </c>
      <c r="E23" s="48" t="s">
        <v>59</v>
      </c>
      <c r="F23" s="48">
        <v>1</v>
      </c>
      <c r="G23" s="48" t="s">
        <v>60</v>
      </c>
      <c r="H23" s="123">
        <v>300</v>
      </c>
      <c r="I23" s="124">
        <f>H23*F23*D23</f>
        <v>600</v>
      </c>
      <c r="J23" s="132"/>
    </row>
    <row r="24" s="2" customFormat="1" spans="1:10">
      <c r="A24" s="114"/>
      <c r="B24" s="48" t="s">
        <v>97</v>
      </c>
      <c r="C24" s="48"/>
      <c r="D24" s="48">
        <v>1</v>
      </c>
      <c r="E24" s="48" t="s">
        <v>52</v>
      </c>
      <c r="F24" s="48">
        <v>2</v>
      </c>
      <c r="G24" s="48" t="s">
        <v>53</v>
      </c>
      <c r="H24" s="124">
        <v>400</v>
      </c>
      <c r="I24" s="124">
        <v>400</v>
      </c>
      <c r="J24" s="133" t="s">
        <v>135</v>
      </c>
    </row>
    <row r="25" s="2" customFormat="1" spans="1:10">
      <c r="A25" s="114"/>
      <c r="B25" s="48" t="s">
        <v>94</v>
      </c>
      <c r="C25" s="48"/>
      <c r="D25" s="48">
        <v>1</v>
      </c>
      <c r="E25" s="48" t="s">
        <v>59</v>
      </c>
      <c r="F25" s="48">
        <v>3</v>
      </c>
      <c r="G25" s="48" t="s">
        <v>66</v>
      </c>
      <c r="H25" s="124">
        <v>500</v>
      </c>
      <c r="I25" s="124">
        <f>H25*F25*D25</f>
        <v>1500</v>
      </c>
      <c r="J25" s="133"/>
    </row>
    <row r="26" s="2" customFormat="1" spans="1:10">
      <c r="A26" s="37" t="s">
        <v>100</v>
      </c>
      <c r="B26" s="38"/>
      <c r="C26" s="38"/>
      <c r="D26" s="21"/>
      <c r="E26" s="21"/>
      <c r="F26" s="21"/>
      <c r="G26" s="21"/>
      <c r="H26" s="21"/>
      <c r="I26" s="82">
        <f>SUM(I22:I25)</f>
        <v>3500</v>
      </c>
      <c r="J26" s="88"/>
    </row>
    <row r="27" s="2" customFormat="1" spans="1:10">
      <c r="A27" s="112" t="s">
        <v>136</v>
      </c>
      <c r="B27" s="110" t="s">
        <v>137</v>
      </c>
      <c r="C27" s="110"/>
      <c r="D27" s="36">
        <v>1</v>
      </c>
      <c r="E27" s="36" t="s">
        <v>60</v>
      </c>
      <c r="F27" s="36">
        <v>1</v>
      </c>
      <c r="G27" s="36" t="s">
        <v>60</v>
      </c>
      <c r="H27" s="122">
        <v>700</v>
      </c>
      <c r="I27" s="129">
        <f>D27*F27*H27</f>
        <v>700</v>
      </c>
      <c r="J27" s="131"/>
    </row>
    <row r="28" s="2" customFormat="1" spans="1:10">
      <c r="A28" s="37" t="s">
        <v>138</v>
      </c>
      <c r="B28" s="38"/>
      <c r="C28" s="38"/>
      <c r="D28" s="21"/>
      <c r="E28" s="21"/>
      <c r="F28" s="21"/>
      <c r="G28" s="21"/>
      <c r="H28" s="21"/>
      <c r="I28" s="82">
        <f>SUM(I27:I27)</f>
        <v>700</v>
      </c>
      <c r="J28" s="88"/>
    </row>
    <row r="29" s="2" customFormat="1" spans="1:10">
      <c r="A29" s="115" t="s">
        <v>139</v>
      </c>
      <c r="B29" s="116"/>
      <c r="C29" s="116"/>
      <c r="D29" s="117"/>
      <c r="E29" s="117"/>
      <c r="F29" s="117"/>
      <c r="G29" s="117"/>
      <c r="H29" s="117"/>
      <c r="I29" s="95">
        <f>I11+I14+I16+I21+I26+I28</f>
        <v>45000</v>
      </c>
      <c r="J29" s="96"/>
    </row>
    <row r="30" s="2" customFormat="1" spans="1:10">
      <c r="A30" s="115" t="s">
        <v>140</v>
      </c>
      <c r="B30" s="116"/>
      <c r="C30" s="116"/>
      <c r="D30" s="117"/>
      <c r="E30" s="117"/>
      <c r="F30" s="117"/>
      <c r="G30" s="117"/>
      <c r="H30" s="117"/>
      <c r="I30" s="95">
        <f>I29*0.1</f>
        <v>4500</v>
      </c>
      <c r="J30" s="96"/>
    </row>
    <row r="31" s="2" customFormat="1" ht="16.8" spans="1:10">
      <c r="A31" s="115" t="s">
        <v>141</v>
      </c>
      <c r="B31" s="116"/>
      <c r="C31" s="116"/>
      <c r="D31" s="117"/>
      <c r="E31" s="117"/>
      <c r="F31" s="117"/>
      <c r="G31" s="117"/>
      <c r="H31" s="117"/>
      <c r="I31" s="134">
        <f>SUM(I29:I30)</f>
        <v>49500</v>
      </c>
      <c r="J31" s="96"/>
    </row>
    <row r="32" s="2" customFormat="1" ht="17.55" spans="1:10">
      <c r="A32" s="118" t="s">
        <v>142</v>
      </c>
      <c r="B32" s="119"/>
      <c r="C32" s="119"/>
      <c r="D32" s="120"/>
      <c r="E32" s="120"/>
      <c r="F32" s="120"/>
      <c r="G32" s="120"/>
      <c r="H32" s="120"/>
      <c r="I32" s="135">
        <f>I31*1.06</f>
        <v>52470</v>
      </c>
      <c r="J32" s="136"/>
    </row>
    <row r="38" spans="8:8">
      <c r="H38" s="125"/>
    </row>
  </sheetData>
  <mergeCells count="30">
    <mergeCell ref="A1:J1"/>
    <mergeCell ref="B2:J2"/>
    <mergeCell ref="B3:J3"/>
    <mergeCell ref="D4:I4"/>
    <mergeCell ref="B7:C7"/>
    <mergeCell ref="B8:C8"/>
    <mergeCell ref="B9:C9"/>
    <mergeCell ref="B10:C10"/>
    <mergeCell ref="A11:C11"/>
    <mergeCell ref="B12:C12"/>
    <mergeCell ref="B13:C13"/>
    <mergeCell ref="A14:C14"/>
    <mergeCell ref="B15:C15"/>
    <mergeCell ref="A16:C16"/>
    <mergeCell ref="B17:C17"/>
    <mergeCell ref="B18:C18"/>
    <mergeCell ref="B19:C19"/>
    <mergeCell ref="B20:C20"/>
    <mergeCell ref="A21:C21"/>
    <mergeCell ref="B22:C22"/>
    <mergeCell ref="B23:C23"/>
    <mergeCell ref="B24:C24"/>
    <mergeCell ref="B25:C25"/>
    <mergeCell ref="A26:C26"/>
    <mergeCell ref="B27:C27"/>
    <mergeCell ref="A28:C28"/>
    <mergeCell ref="A7:A10"/>
    <mergeCell ref="A17:A20"/>
    <mergeCell ref="A22:A25"/>
    <mergeCell ref="J24:J2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38"/>
  <sheetViews>
    <sheetView workbookViewId="0">
      <selection activeCell="B3" sqref="B3:J3"/>
    </sheetView>
  </sheetViews>
  <sheetFormatPr defaultColWidth="8.83333333333333" defaultRowHeight="15.6"/>
  <cols>
    <col min="1" max="1" width="19.1666666666667" style="4" customWidth="1"/>
    <col min="2" max="2" width="16.6666666666667" style="2" customWidth="1"/>
    <col min="3" max="3" width="24.6666666666667" style="2" customWidth="1"/>
    <col min="4" max="7" width="6.66666666666667" style="4" customWidth="1"/>
    <col min="8" max="8" width="13.5" style="5" customWidth="1"/>
    <col min="9" max="9" width="18.6666666666667" style="5" customWidth="1"/>
    <col min="10" max="10" width="65.5" style="2" customWidth="1"/>
    <col min="11" max="16384" width="8.83333333333333" style="4"/>
  </cols>
  <sheetData>
    <row r="1" s="1" customFormat="1" ht="26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" customHeight="1" spans="1:10">
      <c r="A3" s="8" t="s">
        <v>33</v>
      </c>
      <c r="B3" s="7" t="s">
        <v>143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" customHeight="1" spans="1:10">
      <c r="A6" s="8" t="s">
        <v>39</v>
      </c>
      <c r="B6" s="13" t="s">
        <v>144</v>
      </c>
      <c r="C6" s="13"/>
      <c r="D6" s="13"/>
      <c r="E6" s="13"/>
      <c r="F6" s="13"/>
      <c r="G6" s="13"/>
      <c r="H6" s="13"/>
      <c r="I6" s="13"/>
      <c r="J6" s="13"/>
    </row>
    <row r="7" ht="16.5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8" s="2" customFormat="1" ht="16.5" customHeight="1" spans="1:23">
      <c r="A8" s="18"/>
      <c r="B8" s="19"/>
      <c r="C8" s="20"/>
      <c r="D8" s="21" t="s">
        <v>44</v>
      </c>
      <c r="E8" s="21"/>
      <c r="F8" s="21"/>
      <c r="G8" s="21"/>
      <c r="H8" s="67" t="s">
        <v>45</v>
      </c>
      <c r="I8" s="67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ht="16.5" customHeight="1" spans="1:23">
      <c r="A9" s="22"/>
      <c r="B9" s="23"/>
      <c r="C9" s="24"/>
      <c r="D9" s="21" t="s">
        <v>46</v>
      </c>
      <c r="E9" s="21" t="s">
        <v>47</v>
      </c>
      <c r="F9" s="21" t="s">
        <v>46</v>
      </c>
      <c r="G9" s="21" t="s">
        <v>47</v>
      </c>
      <c r="H9" s="67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2" customHeight="1" spans="1:23">
      <c r="A10" s="25" t="s">
        <v>50</v>
      </c>
      <c r="B10" s="26" t="s">
        <v>51</v>
      </c>
      <c r="C10" s="27"/>
      <c r="D10" s="28">
        <v>1</v>
      </c>
      <c r="E10" s="28" t="s">
        <v>52</v>
      </c>
      <c r="F10" s="28">
        <v>1</v>
      </c>
      <c r="G10" s="28" t="s">
        <v>53</v>
      </c>
      <c r="H10" s="68">
        <v>450</v>
      </c>
      <c r="I10" s="68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2" customHeight="1" spans="1:23">
      <c r="A11" s="29"/>
      <c r="B11" s="26" t="s">
        <v>55</v>
      </c>
      <c r="C11" s="27"/>
      <c r="D11" s="28">
        <v>50</v>
      </c>
      <c r="E11" s="28" t="s">
        <v>52</v>
      </c>
      <c r="F11" s="28">
        <v>1</v>
      </c>
      <c r="G11" s="28" t="s">
        <v>53</v>
      </c>
      <c r="H11" s="68">
        <v>450</v>
      </c>
      <c r="I11" s="68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ht="16.5" customHeight="1" spans="1:23">
      <c r="A12" s="30" t="s">
        <v>56</v>
      </c>
      <c r="B12" s="31"/>
      <c r="C12" s="31"/>
      <c r="D12" s="32"/>
      <c r="E12" s="69"/>
      <c r="F12" s="69"/>
      <c r="G12" s="69"/>
      <c r="H12" s="69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2" customHeight="1" spans="1:23">
      <c r="A13" s="33"/>
      <c r="B13" s="34" t="s">
        <v>58</v>
      </c>
      <c r="C13" s="35"/>
      <c r="D13" s="36">
        <v>100</v>
      </c>
      <c r="E13" s="36" t="s">
        <v>59</v>
      </c>
      <c r="F13" s="36">
        <v>1</v>
      </c>
      <c r="G13" s="36" t="s">
        <v>60</v>
      </c>
      <c r="H13" s="70">
        <v>80</v>
      </c>
      <c r="I13" s="68">
        <f>H13*F13*D13</f>
        <v>8000</v>
      </c>
      <c r="J13" s="86" t="s">
        <v>145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2" customHeight="1" spans="1:10">
      <c r="A14" s="33"/>
      <c r="B14" s="34" t="s">
        <v>62</v>
      </c>
      <c r="C14" s="35"/>
      <c r="D14" s="36"/>
      <c r="E14" s="36" t="s">
        <v>59</v>
      </c>
      <c r="F14" s="36"/>
      <c r="G14" s="36" t="s">
        <v>60</v>
      </c>
      <c r="H14" s="70"/>
      <c r="I14" s="68"/>
      <c r="J14" s="87"/>
    </row>
    <row r="15" s="2" customFormat="1" ht="16.5" customHeight="1" spans="1:10">
      <c r="A15" s="37" t="s">
        <v>63</v>
      </c>
      <c r="B15" s="38"/>
      <c r="C15" s="38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" customHeight="1" spans="1:10">
      <c r="A16" s="39" t="s">
        <v>64</v>
      </c>
      <c r="B16" s="40" t="s">
        <v>65</v>
      </c>
      <c r="C16" s="41"/>
      <c r="D16" s="42">
        <v>1</v>
      </c>
      <c r="E16" s="71" t="s">
        <v>66</v>
      </c>
      <c r="F16" s="42">
        <v>1</v>
      </c>
      <c r="G16" s="71" t="s">
        <v>67</v>
      </c>
      <c r="H16" s="72">
        <v>13000</v>
      </c>
      <c r="I16" s="89">
        <f>H16*F16*D16</f>
        <v>13000</v>
      </c>
      <c r="J16" s="90" t="s">
        <v>68</v>
      </c>
    </row>
    <row r="17" s="3" customFormat="1" ht="23" customHeight="1" spans="1:10">
      <c r="A17" s="43"/>
      <c r="B17" s="40" t="s">
        <v>146</v>
      </c>
      <c r="C17" s="41"/>
      <c r="D17" s="42">
        <v>1</v>
      </c>
      <c r="E17" s="71" t="s">
        <v>70</v>
      </c>
      <c r="F17" s="42">
        <v>1</v>
      </c>
      <c r="G17" s="71" t="s">
        <v>66</v>
      </c>
      <c r="H17" s="72">
        <v>4000</v>
      </c>
      <c r="I17" s="89">
        <f>H17*F17</f>
        <v>4000</v>
      </c>
      <c r="J17" s="90"/>
    </row>
    <row r="18" s="2" customFormat="1" ht="16.5" customHeight="1" spans="1:10">
      <c r="A18" s="37" t="s">
        <v>71</v>
      </c>
      <c r="B18" s="38"/>
      <c r="C18" s="38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3"/>
      <c r="B19" s="34" t="s">
        <v>72</v>
      </c>
      <c r="C19" s="35"/>
      <c r="D19" s="44">
        <v>1</v>
      </c>
      <c r="E19" s="36" t="s">
        <v>73</v>
      </c>
      <c r="F19" s="44">
        <v>15</v>
      </c>
      <c r="G19" s="36" t="s">
        <v>74</v>
      </c>
      <c r="H19" s="73">
        <v>150</v>
      </c>
      <c r="I19" s="68">
        <v>750</v>
      </c>
      <c r="J19" s="91" t="s">
        <v>75</v>
      </c>
    </row>
    <row r="20" s="2" customFormat="1" ht="24" customHeight="1" spans="1:10">
      <c r="A20" s="43"/>
      <c r="B20" s="34" t="s">
        <v>76</v>
      </c>
      <c r="C20" s="35"/>
      <c r="D20" s="44">
        <v>6</v>
      </c>
      <c r="E20" s="36" t="s">
        <v>73</v>
      </c>
      <c r="F20" s="44">
        <v>1</v>
      </c>
      <c r="G20" s="36" t="s">
        <v>60</v>
      </c>
      <c r="H20" s="73">
        <v>200</v>
      </c>
      <c r="I20" s="68">
        <v>400</v>
      </c>
      <c r="J20" s="90" t="s">
        <v>77</v>
      </c>
    </row>
    <row r="21" s="2" customFormat="1" ht="24" customHeight="1" spans="1:10">
      <c r="A21" s="43"/>
      <c r="B21" s="34" t="s">
        <v>78</v>
      </c>
      <c r="C21" s="35"/>
      <c r="D21" s="44">
        <v>2</v>
      </c>
      <c r="E21" s="36" t="s">
        <v>79</v>
      </c>
      <c r="F21" s="44">
        <v>1</v>
      </c>
      <c r="G21" s="36" t="s">
        <v>60</v>
      </c>
      <c r="H21" s="73">
        <v>200</v>
      </c>
      <c r="I21" s="68">
        <f t="shared" ref="I21:I24" si="0">H21*F21*D21</f>
        <v>400</v>
      </c>
      <c r="J21" s="92" t="s">
        <v>80</v>
      </c>
    </row>
    <row r="22" s="2" customFormat="1" ht="24" customHeight="1" spans="1:10">
      <c r="A22" s="43"/>
      <c r="B22" s="34" t="s">
        <v>85</v>
      </c>
      <c r="C22" s="35"/>
      <c r="D22" s="44">
        <v>10</v>
      </c>
      <c r="E22" s="44" t="s">
        <v>73</v>
      </c>
      <c r="F22" s="44">
        <v>1</v>
      </c>
      <c r="G22" s="44" t="s">
        <v>60</v>
      </c>
      <c r="H22" s="73">
        <v>100</v>
      </c>
      <c r="I22" s="68">
        <f t="shared" si="0"/>
        <v>1000</v>
      </c>
      <c r="J22" s="92" t="s">
        <v>86</v>
      </c>
    </row>
    <row r="23" s="2" customFormat="1" ht="24" customHeight="1" spans="1:10">
      <c r="A23" s="43"/>
      <c r="B23" s="34" t="s">
        <v>83</v>
      </c>
      <c r="C23" s="35"/>
      <c r="D23" s="44">
        <v>2</v>
      </c>
      <c r="E23" s="44" t="s">
        <v>84</v>
      </c>
      <c r="F23" s="44">
        <v>1</v>
      </c>
      <c r="G23" s="44" t="s">
        <v>60</v>
      </c>
      <c r="H23" s="73">
        <v>50</v>
      </c>
      <c r="I23" s="68">
        <f t="shared" si="0"/>
        <v>100</v>
      </c>
      <c r="J23" s="92"/>
    </row>
    <row r="24" s="2" customFormat="1" ht="24" customHeight="1" spans="1:10">
      <c r="A24" s="43"/>
      <c r="B24" s="34" t="s">
        <v>81</v>
      </c>
      <c r="C24" s="35"/>
      <c r="D24" s="44">
        <v>2</v>
      </c>
      <c r="E24" s="44" t="s">
        <v>82</v>
      </c>
      <c r="F24" s="44">
        <v>1</v>
      </c>
      <c r="G24" s="44" t="s">
        <v>60</v>
      </c>
      <c r="H24" s="73">
        <v>50</v>
      </c>
      <c r="I24" s="68">
        <f t="shared" si="0"/>
        <v>100</v>
      </c>
      <c r="J24" s="92"/>
    </row>
    <row r="25" s="2" customFormat="1" ht="24" customHeight="1" spans="1:10">
      <c r="A25" s="43"/>
      <c r="B25" s="45" t="s">
        <v>87</v>
      </c>
      <c r="C25" s="46"/>
      <c r="D25" s="44">
        <v>10</v>
      </c>
      <c r="E25" s="44" t="s">
        <v>88</v>
      </c>
      <c r="F25" s="44">
        <v>1</v>
      </c>
      <c r="G25" s="44" t="s">
        <v>60</v>
      </c>
      <c r="H25" s="73">
        <v>150</v>
      </c>
      <c r="I25" s="68">
        <f>H25*D25</f>
        <v>1500</v>
      </c>
      <c r="J25" s="93"/>
    </row>
    <row r="26" s="2" customFormat="1" ht="24" customHeight="1" spans="1:10">
      <c r="A26" s="43"/>
      <c r="B26" s="45" t="s">
        <v>89</v>
      </c>
      <c r="C26" s="46"/>
      <c r="D26" s="44">
        <v>12</v>
      </c>
      <c r="E26" s="44" t="s">
        <v>88</v>
      </c>
      <c r="F26" s="44">
        <v>1</v>
      </c>
      <c r="G26" s="44" t="s">
        <v>60</v>
      </c>
      <c r="H26" s="73">
        <v>225</v>
      </c>
      <c r="I26" s="68">
        <v>300</v>
      </c>
      <c r="J26" s="93" t="s">
        <v>90</v>
      </c>
    </row>
    <row r="27" s="2" customFormat="1" ht="24" customHeight="1" spans="1:10">
      <c r="A27" s="43"/>
      <c r="B27" s="45" t="s">
        <v>91</v>
      </c>
      <c r="C27" s="46"/>
      <c r="D27" s="44">
        <v>1</v>
      </c>
      <c r="E27" s="44" t="s">
        <v>67</v>
      </c>
      <c r="F27" s="44">
        <v>1</v>
      </c>
      <c r="G27" s="44" t="s">
        <v>60</v>
      </c>
      <c r="H27" s="73">
        <v>1200</v>
      </c>
      <c r="I27" s="68">
        <v>400</v>
      </c>
      <c r="J27" s="93" t="s">
        <v>92</v>
      </c>
    </row>
    <row r="28" s="2" customFormat="1" ht="24" customHeight="1" spans="1:10">
      <c r="A28" s="37" t="s">
        <v>93</v>
      </c>
      <c r="B28" s="38"/>
      <c r="C28" s="38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47" t="s">
        <v>94</v>
      </c>
      <c r="B29" s="48" t="s">
        <v>95</v>
      </c>
      <c r="C29" s="48"/>
      <c r="D29" s="48">
        <v>2</v>
      </c>
      <c r="E29" s="48" t="s">
        <v>59</v>
      </c>
      <c r="F29" s="48">
        <v>2</v>
      </c>
      <c r="G29" s="48" t="s">
        <v>60</v>
      </c>
      <c r="H29" s="74">
        <v>1430</v>
      </c>
      <c r="I29" s="74">
        <v>1907</v>
      </c>
      <c r="J29" s="94" t="s">
        <v>96</v>
      </c>
    </row>
    <row r="30" s="2" customFormat="1" ht="24" customHeight="1" spans="1:10">
      <c r="A30" s="49"/>
      <c r="B30" s="50" t="s">
        <v>97</v>
      </c>
      <c r="C30" s="51"/>
      <c r="D30" s="48">
        <v>1</v>
      </c>
      <c r="E30" s="48" t="s">
        <v>52</v>
      </c>
      <c r="F30" s="48">
        <v>5</v>
      </c>
      <c r="G30" s="48" t="s">
        <v>53</v>
      </c>
      <c r="H30" s="74">
        <v>450</v>
      </c>
      <c r="I30" s="74">
        <v>700</v>
      </c>
      <c r="J30" s="94" t="s">
        <v>98</v>
      </c>
    </row>
    <row r="31" s="2" customFormat="1" ht="24" customHeight="1" spans="1:10">
      <c r="A31" s="49"/>
      <c r="B31" s="50" t="s">
        <v>94</v>
      </c>
      <c r="C31" s="51"/>
      <c r="D31" s="48">
        <v>2</v>
      </c>
      <c r="E31" s="48" t="s">
        <v>59</v>
      </c>
      <c r="F31" s="48">
        <v>5</v>
      </c>
      <c r="G31" s="48" t="s">
        <v>66</v>
      </c>
      <c r="H31" s="74">
        <v>200</v>
      </c>
      <c r="I31" s="74">
        <v>667</v>
      </c>
      <c r="J31" s="94" t="s">
        <v>92</v>
      </c>
    </row>
    <row r="32" s="2" customFormat="1" ht="24" customHeight="1" spans="1:10">
      <c r="A32" s="49"/>
      <c r="B32" s="45" t="s">
        <v>99</v>
      </c>
      <c r="C32" s="46"/>
      <c r="D32" s="48">
        <v>2</v>
      </c>
      <c r="E32" s="48" t="s">
        <v>59</v>
      </c>
      <c r="F32" s="48">
        <v>5</v>
      </c>
      <c r="G32" s="48" t="s">
        <v>66</v>
      </c>
      <c r="H32" s="74">
        <v>100</v>
      </c>
      <c r="I32" s="74">
        <v>334</v>
      </c>
      <c r="J32" s="94" t="s">
        <v>92</v>
      </c>
    </row>
    <row r="33" s="2" customFormat="1" ht="25.5" customHeight="1" spans="1:10">
      <c r="A33" s="30" t="s">
        <v>100</v>
      </c>
      <c r="B33" s="52"/>
      <c r="C33" s="52"/>
      <c r="D33" s="53"/>
      <c r="E33" s="53"/>
      <c r="F33" s="53"/>
      <c r="G33" s="53"/>
      <c r="H33" s="75"/>
      <c r="I33" s="82">
        <f>SUM(I29:I32)</f>
        <v>3608</v>
      </c>
      <c r="J33" s="88"/>
    </row>
    <row r="34" s="2" customFormat="1" ht="24" customHeight="1" spans="1:10">
      <c r="A34" s="54" t="s">
        <v>101</v>
      </c>
      <c r="B34" s="55"/>
      <c r="C34" s="55"/>
      <c r="D34" s="56"/>
      <c r="E34" s="56"/>
      <c r="F34" s="56"/>
      <c r="G34" s="56"/>
      <c r="H34" s="76"/>
      <c r="I34" s="95">
        <f>I12+I15+I18+I28+I33</f>
        <v>33558</v>
      </c>
      <c r="J34" s="96"/>
    </row>
    <row r="35" s="2" customFormat="1" spans="1:10">
      <c r="A35" s="57" t="s">
        <v>102</v>
      </c>
      <c r="B35" s="58"/>
      <c r="C35" s="58"/>
      <c r="D35" s="59"/>
      <c r="E35" s="77"/>
      <c r="F35" s="77"/>
      <c r="G35" s="77"/>
      <c r="H35" s="77"/>
      <c r="I35" s="97">
        <f>SUM(I34-I33)*10%</f>
        <v>2995</v>
      </c>
      <c r="J35" s="98"/>
    </row>
    <row r="36" s="2" customFormat="1" spans="1:10">
      <c r="A36" s="57" t="s">
        <v>103</v>
      </c>
      <c r="B36" s="60"/>
      <c r="C36" s="60"/>
      <c r="D36" s="59"/>
      <c r="E36" s="77"/>
      <c r="F36" s="77"/>
      <c r="G36" s="77"/>
      <c r="H36" s="77"/>
      <c r="I36" s="97">
        <f>(I34+I35)*0.06</f>
        <v>2193.18</v>
      </c>
      <c r="J36" s="98"/>
    </row>
    <row r="37" s="2" customFormat="1" ht="23" customHeight="1" spans="1:10">
      <c r="A37" s="61" t="s">
        <v>104</v>
      </c>
      <c r="B37" s="62"/>
      <c r="C37" s="63"/>
      <c r="D37" s="64"/>
      <c r="E37" s="78"/>
      <c r="F37" s="78"/>
      <c r="G37" s="78"/>
      <c r="H37" s="78"/>
      <c r="I37" s="99">
        <f>I34+I35+I36</f>
        <v>38746.18</v>
      </c>
      <c r="J37" s="100"/>
    </row>
    <row r="38" ht="16.5" customHeight="1" spans="1:9">
      <c r="A38" s="6"/>
      <c r="B38" s="65"/>
      <c r="C38" s="65"/>
      <c r="D38" s="66"/>
      <c r="E38" s="66"/>
      <c r="F38" s="66"/>
      <c r="G38" s="66"/>
      <c r="H38" s="66"/>
      <c r="I38" s="66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Sheet2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关伟</cp:lastModifiedBy>
  <dcterms:created xsi:type="dcterms:W3CDTF">2002-04-19T10:22:00Z</dcterms:created>
  <cp:lastPrinted>2016-04-04T11:10:00Z</cp:lastPrinted>
  <dcterms:modified xsi:type="dcterms:W3CDTF">2020-03-25T10:59:10Z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2052-2.1.0.3383</vt:lpwstr>
  </property>
</Properties>
</file>