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-120" yWindow="-120" windowWidth="20730" windowHeight="11160"/>
  </bookViews>
  <sheets>
    <sheet name="报价单" sheetId="2" r:id="rId1"/>
    <sheet name="AV明细" sheetId="6" r:id="rId2"/>
    <sheet name="预热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2" l="1"/>
  <c r="H34" i="2" l="1"/>
  <c r="H25" i="2"/>
  <c r="H64" i="2"/>
  <c r="H33" i="2"/>
  <c r="H32" i="2"/>
  <c r="H31" i="2" l="1"/>
  <c r="H30" i="2"/>
  <c r="H29" i="2"/>
  <c r="H28" i="2"/>
  <c r="H27" i="2"/>
  <c r="H26" i="2"/>
  <c r="E20" i="7" l="1"/>
  <c r="E13" i="7"/>
  <c r="E19" i="7" l="1"/>
  <c r="E18" i="7"/>
  <c r="E17" i="7"/>
  <c r="E16" i="7"/>
  <c r="E15" i="7"/>
  <c r="E14" i="7"/>
  <c r="E12" i="7"/>
  <c r="E11" i="7"/>
  <c r="E10" i="7"/>
  <c r="E9" i="7"/>
  <c r="E8" i="7"/>
  <c r="E7" i="7"/>
  <c r="E6" i="7"/>
  <c r="E5" i="7"/>
  <c r="E4" i="7"/>
  <c r="E3" i="7"/>
  <c r="E2" i="7"/>
  <c r="E1" i="7"/>
  <c r="H62" i="2" l="1"/>
  <c r="H56" i="2"/>
  <c r="I42" i="6"/>
  <c r="H57" i="2" l="1"/>
  <c r="H76" i="2"/>
  <c r="H69" i="2"/>
  <c r="H68" i="2"/>
  <c r="H67" i="2"/>
  <c r="H66" i="2"/>
  <c r="H45" i="2"/>
  <c r="H44" i="2"/>
  <c r="H43" i="2"/>
  <c r="H42" i="2"/>
  <c r="H41" i="2"/>
  <c r="H40" i="2"/>
  <c r="H39" i="2"/>
  <c r="H37" i="2"/>
  <c r="H38" i="2"/>
  <c r="H36" i="2"/>
  <c r="H35" i="2"/>
  <c r="H65" i="2"/>
  <c r="I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H86" i="2"/>
  <c r="H85" i="2"/>
  <c r="H87" i="2" s="1"/>
  <c r="H77" i="2"/>
  <c r="H60" i="2"/>
  <c r="H59" i="2"/>
  <c r="H58" i="2"/>
  <c r="H20" i="2"/>
  <c r="H21" i="2"/>
  <c r="H22" i="2"/>
  <c r="H23" i="2"/>
  <c r="H24" i="2"/>
  <c r="H46" i="2"/>
  <c r="H47" i="2"/>
  <c r="H48" i="2"/>
  <c r="H49" i="2"/>
  <c r="H50" i="2"/>
  <c r="H51" i="2"/>
  <c r="H52" i="2"/>
  <c r="H53" i="2"/>
  <c r="H54" i="2"/>
  <c r="H55" i="2"/>
  <c r="H61" i="2"/>
  <c r="H63" i="2"/>
  <c r="H70" i="2"/>
  <c r="H71" i="2"/>
  <c r="H72" i="2"/>
  <c r="H90" i="2"/>
  <c r="H91" i="2"/>
  <c r="H8" i="2"/>
  <c r="H9" i="2" s="1"/>
  <c r="H12" i="2"/>
  <c r="H13" i="2" s="1"/>
  <c r="H16" i="2"/>
  <c r="H17" i="2" s="1"/>
  <c r="H78" i="2" l="1"/>
  <c r="G81" i="2" s="1"/>
  <c r="H81" i="2" s="1"/>
  <c r="H82" i="2" s="1"/>
  <c r="D94" i="2" s="1"/>
  <c r="H94" i="2" s="1"/>
  <c r="H95" i="2" s="1"/>
</calcChain>
</file>

<file path=xl/sharedStrings.xml><?xml version="1.0" encoding="utf-8"?>
<sst xmlns="http://schemas.openxmlformats.org/spreadsheetml/2006/main" count="479" uniqueCount="332">
  <si>
    <t>备注：</t>
  </si>
  <si>
    <t>A</t>
  </si>
  <si>
    <t>A-1</t>
  </si>
  <si>
    <t>间/晚</t>
  </si>
  <si>
    <t>合计</t>
  </si>
  <si>
    <t>B</t>
  </si>
  <si>
    <t>B-1</t>
  </si>
  <si>
    <t>人</t>
  </si>
  <si>
    <t>C</t>
  </si>
  <si>
    <t>D</t>
  </si>
  <si>
    <t>E</t>
  </si>
  <si>
    <t>E-1</t>
  </si>
  <si>
    <t>F</t>
  </si>
  <si>
    <t>F-1</t>
  </si>
  <si>
    <t>G</t>
  </si>
  <si>
    <t>G-2</t>
  </si>
  <si>
    <t>H</t>
  </si>
  <si>
    <t>H1</t>
  </si>
  <si>
    <t>经济舱（国内）</t>
  </si>
  <si>
    <t>J</t>
  </si>
  <si>
    <t>税金</t>
  </si>
  <si>
    <t>J-1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</si>
  <si>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</si>
  <si>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用餐</t>
    <phoneticPr fontId="23" type="noConversion"/>
  </si>
  <si>
    <t>辆/趟</t>
    <phoneticPr fontId="23" type="noConversion"/>
  </si>
  <si>
    <t>人/天</t>
    <phoneticPr fontId="23" type="noConversion"/>
  </si>
  <si>
    <t>次</t>
    <phoneticPr fontId="23" type="noConversion"/>
  </si>
  <si>
    <t>C-1</t>
    <phoneticPr fontId="23" type="noConversion"/>
  </si>
  <si>
    <t>间/晚</t>
    <phoneticPr fontId="23" type="noConversion"/>
  </si>
  <si>
    <t>个/次</t>
    <phoneticPr fontId="23" type="noConversion"/>
  </si>
  <si>
    <t>天</t>
  </si>
  <si>
    <t>次</t>
    <phoneticPr fontId="23" type="noConversion"/>
  </si>
  <si>
    <t>G-1</t>
    <phoneticPr fontId="23" type="noConversion"/>
  </si>
  <si>
    <t>D-1</t>
    <phoneticPr fontId="23" type="noConversion"/>
  </si>
  <si>
    <t>个/次</t>
    <phoneticPr fontId="23" type="noConversion"/>
  </si>
  <si>
    <t>组/次</t>
    <phoneticPr fontId="23" type="noConversion"/>
  </si>
  <si>
    <t>部/次</t>
    <phoneticPr fontId="23" type="noConversion"/>
  </si>
  <si>
    <t>全陪</t>
    <phoneticPr fontId="23" type="noConversion"/>
  </si>
  <si>
    <t>项/次</t>
    <phoneticPr fontId="23" type="noConversion"/>
  </si>
  <si>
    <t>小时/次</t>
    <phoneticPr fontId="23" type="noConversion"/>
  </si>
  <si>
    <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User department fill out the blue area. Supplier fill out the yellow area.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、请严格按照本报价格式填写报价，每项最后可根据具体的活动方案调整和细化每项内容，并逐行增加所涉及的费用明细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 xml:space="preserve"> Items are to be modified in regard to requirements of each specific project, please make sure not to change the format of this template and double check the computational fomula.</t>
    </r>
    <phoneticPr fontId="23" type="noConversion"/>
  </si>
  <si>
    <t>酒店 Hotel</t>
    <phoneticPr fontId="23" type="noConversion"/>
  </si>
  <si>
    <t>Quotation 报价</t>
    <phoneticPr fontId="23" type="noConversion"/>
  </si>
  <si>
    <t>Item 项目</t>
    <phoneticPr fontId="23" type="noConversion"/>
  </si>
  <si>
    <t>序号 No.</t>
    <phoneticPr fontId="15" type="noConversion"/>
  </si>
  <si>
    <t>Item 项目</t>
    <phoneticPr fontId="15" type="noConversion"/>
  </si>
  <si>
    <t>Detail 内容</t>
    <phoneticPr fontId="15" type="noConversion"/>
  </si>
  <si>
    <t>人数 Quantity</t>
    <phoneticPr fontId="15" type="noConversion"/>
  </si>
  <si>
    <t>次   Time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</si>
  <si>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</si>
  <si>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</si>
  <si>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</si>
  <si>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备注  Remark</t>
    <phoneticPr fontId="15" type="noConversion"/>
  </si>
  <si>
    <t>序号 No.</t>
    <phoneticPr fontId="15" type="noConversion"/>
  </si>
  <si>
    <t>人数 Quantity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</si>
  <si>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</si>
  <si>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</si>
  <si>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</si>
  <si>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Item 项目</t>
    <phoneticPr fontId="15" type="noConversion"/>
  </si>
  <si>
    <t>数量 Room</t>
    <phoneticPr fontId="15" type="noConversion"/>
  </si>
  <si>
    <t>间夜   Day</t>
    <phoneticPr fontId="15" type="noConversion"/>
  </si>
  <si>
    <t>交通 Transportation</t>
    <phoneticPr fontId="23" type="noConversion"/>
  </si>
  <si>
    <t>数量Quantity</t>
    <phoneticPr fontId="15" type="noConversion"/>
  </si>
  <si>
    <t>Item 项目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</si>
  <si>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</si>
  <si>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</si>
  <si>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活动费用 Event</t>
    <phoneticPr fontId="23" type="noConversion"/>
  </si>
  <si>
    <t>天数   Day</t>
    <phoneticPr fontId="15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</si>
  <si>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Local staffs</t>
    </r>
    <phoneticPr fontId="23" type="noConversion"/>
  </si>
  <si>
    <t>地陪 Local workers</t>
    <phoneticPr fontId="23" type="noConversion"/>
  </si>
  <si>
    <t>Detail 内容</t>
    <phoneticPr fontId="15" type="noConversion"/>
  </si>
  <si>
    <t>数量 Amount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</si>
  <si>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</si>
  <si>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</si>
  <si>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</si>
  <si>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服务费 Service charge</t>
    <phoneticPr fontId="23" type="noConversion"/>
  </si>
  <si>
    <t>服务费 Service charge</t>
    <phoneticPr fontId="23" type="noConversion"/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</si>
  <si>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  Grand Total</t>
    </r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</si>
  <si>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</si>
  <si>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现场服务人员费用 Operators</t>
    <phoneticPr fontId="23" type="noConversion"/>
  </si>
  <si>
    <t>执行人员差补 Operators</t>
    <phoneticPr fontId="23" type="noConversion"/>
  </si>
  <si>
    <t>Detail 内容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</si>
  <si>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</si>
  <si>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</si>
  <si>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数量 Amount</t>
    <phoneticPr fontId="15" type="noConversion"/>
  </si>
  <si>
    <t>机票 Air Ticket</t>
    <phoneticPr fontId="23" type="noConversion"/>
  </si>
  <si>
    <t>Item 项目</t>
    <phoneticPr fontId="15" type="noConversion"/>
  </si>
  <si>
    <t xml:space="preserve">单位  Unit  </t>
    <phoneticPr fontId="15" type="noConversion"/>
  </si>
  <si>
    <t>税金 Tax</t>
    <phoneticPr fontId="15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</si>
  <si>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 Total cost with VAT</t>
    </r>
    <phoneticPr fontId="15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</si>
  <si>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</si>
  <si>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创意设计及策划    Creative design</t>
    <phoneticPr fontId="23" type="noConversion"/>
  </si>
  <si>
    <t>活动整体方案 策划+执行 Event design</t>
    <phoneticPr fontId="23" type="noConversion"/>
  </si>
  <si>
    <t>主形象设计 KV、延展、完稿制作 KV design</t>
    <phoneticPr fontId="23" type="noConversion"/>
  </si>
  <si>
    <t>3D设计  3D design</t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</si>
  <si>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</si>
  <si>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视频/照片制作           Video and photo production</t>
    <phoneticPr fontId="23" type="noConversion"/>
  </si>
  <si>
    <t>AV设备                      Audio video</t>
    <phoneticPr fontId="23" type="noConversion"/>
  </si>
  <si>
    <t>手卡  Hand cards for host</t>
    <phoneticPr fontId="23" type="noConversion"/>
  </si>
  <si>
    <t>话筒套 mike sleeve</t>
    <phoneticPr fontId="23" type="noConversion"/>
  </si>
  <si>
    <t>会议物品            Meeing supplies</t>
    <phoneticPr fontId="23" type="noConversion"/>
  </si>
  <si>
    <t>签到桌卡 Desk cards for check in</t>
    <phoneticPr fontId="23" type="noConversion"/>
  </si>
  <si>
    <t>明细见后</t>
    <phoneticPr fontId="23" type="noConversion"/>
  </si>
  <si>
    <t>化妆师  Make up person</t>
    <phoneticPr fontId="23" type="noConversion"/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</si>
  <si>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</si>
  <si>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</si>
  <si>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</si>
  <si>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</si>
  <si>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</si>
  <si>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</si>
  <si>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</si>
  <si>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</si>
  <si>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</si>
  <si>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</si>
  <si>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</si>
  <si>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</si>
  <si>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</si>
  <si>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</si>
  <si>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</si>
  <si>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</si>
  <si>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</si>
  <si>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</si>
  <si>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</si>
  <si>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</si>
  <si>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</si>
  <si>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</si>
  <si>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</si>
  <si>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</si>
  <si>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</si>
  <si>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</si>
  <si>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</si>
  <si>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</si>
  <si>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</si>
  <si>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D-34</t>
  </si>
  <si>
    <t>D-35</t>
  </si>
  <si>
    <t>D-36</t>
  </si>
  <si>
    <t>D-39</t>
  </si>
  <si>
    <t>D-40</t>
  </si>
  <si>
    <t>D-41</t>
  </si>
  <si>
    <t>会议时间：2020.2.18-22    人数：500     地点：海口    供应商名称：康辉集团北京国际会议展览有限公司  联系人：郭海燕 联系电话：13810995220/guohaiyan@cct.cn</t>
    <phoneticPr fontId="23" type="noConversion"/>
  </si>
  <si>
    <t>Time：2020.2.18-22   Attendance：500   Venue：Haikou  Vendor Name：Comfort International M.I.C.E. Service Co.,Ltd  Contact Person：Guo Haiyan  Tel/Email：13810995220/guohaiyan@cct.cn</t>
    <phoneticPr fontId="23" type="noConversion"/>
  </si>
  <si>
    <t>铝合金易拉宝 0.8*2m  Portable display</t>
    <phoneticPr fontId="23" type="noConversion"/>
  </si>
  <si>
    <t>人名卡 Name cards for attendances</t>
    <phoneticPr fontId="23" type="noConversion"/>
  </si>
  <si>
    <t>LED Controller Magnimage 550 LED控制器</t>
    <phoneticPr fontId="36" type="noConversion"/>
  </si>
  <si>
    <t>平米</t>
  </si>
  <si>
    <t>次</t>
  </si>
  <si>
    <t>人工</t>
  </si>
  <si>
    <t>运输费</t>
  </si>
  <si>
    <t>项</t>
  </si>
  <si>
    <t>车</t>
  </si>
  <si>
    <t>平米</t>
    <phoneticPr fontId="15" type="noConversion"/>
  </si>
  <si>
    <t>平米</t>
    <phoneticPr fontId="15" type="noConversion"/>
  </si>
  <si>
    <t>延米</t>
    <phoneticPr fontId="15" type="noConversion"/>
  </si>
  <si>
    <t>项</t>
    <phoneticPr fontId="15" type="noConversion"/>
  </si>
  <si>
    <t>项</t>
    <phoneticPr fontId="15" type="noConversion"/>
  </si>
  <si>
    <t>延米</t>
    <phoneticPr fontId="15" type="noConversion"/>
  </si>
  <si>
    <t>人</t>
    <phoneticPr fontId="15" type="noConversion"/>
  </si>
  <si>
    <t>车</t>
    <phoneticPr fontId="15" type="noConversion"/>
  </si>
  <si>
    <t>视频设备</t>
  </si>
  <si>
    <t>室内-LED--光祥-P3-500*500 三块30*4.5m</t>
    <phoneticPr fontId="36" type="noConversion"/>
  </si>
  <si>
    <t>台</t>
  </si>
  <si>
    <t>Small Controller BARCOFOLSOM ENCORE Large Controller EC200大型控制台</t>
    <phoneticPr fontId="36" type="noConversion"/>
  </si>
  <si>
    <t>HD Video Processor Barco / Folsom Encore HDE2高清视频处理器</t>
    <phoneticPr fontId="36" type="noConversion"/>
  </si>
  <si>
    <t>Fusion splicing control hostWatchout  VERSION6.0 融合拼接控制主机</t>
    <phoneticPr fontId="36" type="noConversion"/>
  </si>
  <si>
    <t>Fusion splicing serverWatchout USB VERSION6.0 融合拼接服务器</t>
    <phoneticPr fontId="36" type="noConversion"/>
  </si>
  <si>
    <t>Notebook computers Apple Macbook Pro 苹果笔记本电脑</t>
    <phoneticPr fontId="36" type="noConversion"/>
  </si>
  <si>
    <t>Notebook computers IBM T430 笔记本电脑</t>
    <phoneticPr fontId="36" type="noConversion"/>
  </si>
  <si>
    <t>LED Controller Magnimage 590 视频信号处理器</t>
    <phoneticPr fontId="36" type="noConversion"/>
  </si>
  <si>
    <t>Matrix Barco  Folsom MatrixPRO 16x16 HD/DVI 矩阵</t>
    <phoneticPr fontId="36" type="noConversion"/>
  </si>
  <si>
    <t>Flip reminder  Cue light 无线翻页器</t>
    <phoneticPr fontId="36" type="noConversion"/>
  </si>
  <si>
    <t>套</t>
  </si>
  <si>
    <t>Fiber Optic Transmitters DIGCUPE DOP-200TR 光纤信号传输器</t>
    <phoneticPr fontId="36" type="noConversion"/>
  </si>
  <si>
    <t>Distribution Amplifier EXTRON DA4 DVI 4路 分配放大器</t>
    <phoneticPr fontId="36" type="noConversion"/>
  </si>
  <si>
    <t>Uninterrupted power supply SANTAK C10K UPS（单相 ，10KVA）不间断电源</t>
    <phoneticPr fontId="36" type="noConversion"/>
  </si>
  <si>
    <t>Power Distributor Cabinet （三相，100A） 配电柜</t>
    <phoneticPr fontId="36" type="noConversion"/>
  </si>
  <si>
    <t>灯光设备</t>
  </si>
  <si>
    <t>雷亚架 （W12m*H8m*D4m）+（W4m*H8m*D4m）</t>
    <phoneticPr fontId="36" type="noConversion"/>
  </si>
  <si>
    <t>根</t>
    <rPh sb="0" eb="1">
      <t>gen</t>
    </rPh>
    <phoneticPr fontId="36" type="noConversion"/>
  </si>
  <si>
    <t>天</t>
    <rPh sb="0" eb="1">
      <t>tian</t>
    </rPh>
    <phoneticPr fontId="36" type="noConversion"/>
  </si>
  <si>
    <t>Light truss (300mm×400mm)灯光架 两个龙门（13m*6m）*2</t>
    <phoneticPr fontId="36" type="noConversion"/>
  </si>
  <si>
    <t>米</t>
    <rPh sb="0" eb="1">
      <t>mi</t>
    </rPh>
    <phoneticPr fontId="36" type="noConversion"/>
  </si>
  <si>
    <t>Pattern computer light GTD-1500 II PROFILE 切割电脑灯</t>
    <phoneticPr fontId="36" type="noConversion"/>
  </si>
  <si>
    <t>台</t>
    <rPh sb="0" eb="1">
      <t>tai</t>
    </rPh>
    <phoneticPr fontId="36" type="noConversion"/>
  </si>
  <si>
    <t>Beam computer lightGTD 330III光束电脑灯</t>
    <phoneticPr fontId="36" type="noConversion"/>
  </si>
  <si>
    <t>只</t>
    <rPh sb="0" eb="1">
      <t>zhi</t>
    </rPh>
    <phoneticPr fontId="36" type="noConversion"/>
  </si>
  <si>
    <t>ZOOM LED PAR Light COPYRIGHT 3W×37P 变焦LEDPAR灯</t>
    <phoneticPr fontId="36" type="noConversion"/>
  </si>
  <si>
    <t>effect Fogger Deliya F-1000 效果烟雾机</t>
    <phoneticPr fontId="36" type="noConversion"/>
  </si>
  <si>
    <t>Lighting Console Grand MA2 调光台</t>
    <phoneticPr fontId="36" type="noConversion"/>
  </si>
  <si>
    <t>Signal-amplifier PR LIGHTING Pdu-60 信号放大器</t>
    <phoneticPr fontId="36" type="noConversion"/>
  </si>
  <si>
    <t>Power Distributor Cabinet（三相，100A）配电柜</t>
    <phoneticPr fontId="36" type="noConversion"/>
  </si>
  <si>
    <t>音响设备</t>
  </si>
  <si>
    <t>线性阵列全频音箱--L-ACOUSTICS(法国)--KUDO</t>
  </si>
  <si>
    <t>支</t>
    <rPh sb="0" eb="1">
      <t>zhi</t>
    </rPh>
    <phoneticPr fontId="36" type="noConversion"/>
  </si>
  <si>
    <t>Line array entire frequency sound box JBL VRX932LAP 线阵列全频音箱（中置）</t>
    <phoneticPr fontId="36" type="noConversion"/>
  </si>
  <si>
    <t>Line array ultra low sound box JBL VRX 918SP 线阵列超低音箱</t>
    <phoneticPr fontId="36" type="noConversion"/>
  </si>
  <si>
    <t>All frequency speakers NEXO PS15 全频音箱（返送)</t>
    <phoneticPr fontId="36" type="noConversion"/>
  </si>
  <si>
    <t>Audio frequency processor DBX 260 音频处理器</t>
    <phoneticPr fontId="36" type="noConversion"/>
  </si>
  <si>
    <t>Power amplifier Lab.Gruppen PLM12K44 功率放大器</t>
    <phoneticPr fontId="36" type="noConversion"/>
  </si>
  <si>
    <t>无线话筒--SENNHEISER(德国)--3G-500</t>
  </si>
  <si>
    <t>Distribution Amplifier SHURE UA845 信号分配放大器</t>
    <phoneticPr fontId="36" type="noConversion"/>
  </si>
  <si>
    <t>Signal receiver amplifier SHURE UA870 信号接收放大器</t>
    <phoneticPr fontId="36" type="noConversion"/>
  </si>
  <si>
    <t>音乐笔记本--APPLE(美国）-出声线3条</t>
  </si>
  <si>
    <t>对讲机-无线对讲机</t>
  </si>
  <si>
    <t>部</t>
  </si>
  <si>
    <t>Digital Mixing ConsoleYAMAHA LS9-32-CH数字调音台</t>
    <phoneticPr fontId="36" type="noConversion"/>
  </si>
  <si>
    <t>工程师执行人员</t>
    <phoneticPr fontId="36" type="noConversion"/>
  </si>
  <si>
    <t>搭建工人</t>
  </si>
  <si>
    <t>搭建 撤场运输</t>
  </si>
  <si>
    <t>项目</t>
    <phoneticPr fontId="23" type="noConversion"/>
  </si>
  <si>
    <t>明细</t>
    <phoneticPr fontId="23" type="noConversion"/>
  </si>
  <si>
    <t>数量</t>
    <phoneticPr fontId="23" type="noConversion"/>
  </si>
  <si>
    <t>单位</t>
    <phoneticPr fontId="23" type="noConversion"/>
  </si>
  <si>
    <t>数量</t>
    <phoneticPr fontId="23" type="noConversion"/>
  </si>
  <si>
    <t>单位</t>
    <phoneticPr fontId="23" type="noConversion"/>
  </si>
  <si>
    <t>单价</t>
    <phoneticPr fontId="23" type="noConversion"/>
  </si>
  <si>
    <t>总价</t>
    <phoneticPr fontId="23" type="noConversion"/>
  </si>
  <si>
    <t>序号</t>
    <phoneticPr fontId="23" type="noConversion"/>
  </si>
  <si>
    <t>总金额</t>
    <phoneticPr fontId="23" type="noConversion"/>
  </si>
  <si>
    <t>导播台</t>
    <phoneticPr fontId="23" type="noConversion"/>
  </si>
  <si>
    <t>人/天</t>
    <phoneticPr fontId="23" type="noConversion"/>
  </si>
  <si>
    <t>次</t>
    <phoneticPr fontId="23" type="noConversion"/>
  </si>
  <si>
    <t>以实际出票金额为准</t>
    <phoneticPr fontId="15" type="noConversion"/>
  </si>
  <si>
    <t>会议需求表及报价表格                                                                                                                                                                        Request for Quoatation</t>
    <phoneticPr fontId="23" type="noConversion"/>
  </si>
  <si>
    <t>舞台围板 12mm环保高密度板刷防火涂料</t>
    <phoneticPr fontId="23" type="noConversion"/>
  </si>
  <si>
    <t>舞台斜坡 木质龙骨结构支撑，18mm环保高密度板刷防火涂料，饰面拉绒地毯</t>
    <phoneticPr fontId="23" type="noConversion"/>
  </si>
  <si>
    <t>个/次</t>
    <phoneticPr fontId="23" type="noConversion"/>
  </si>
  <si>
    <t>米/次</t>
    <phoneticPr fontId="15" type="noConversion"/>
  </si>
  <si>
    <t>地面裱写真画面</t>
    <phoneticPr fontId="15" type="noConversion"/>
  </si>
  <si>
    <t>展区异形结构（预估报价）</t>
    <phoneticPr fontId="15" type="noConversion"/>
  </si>
  <si>
    <t>展区内饰（预估报价）</t>
    <phoneticPr fontId="15" type="noConversion"/>
  </si>
  <si>
    <t>展区照明灯光</t>
    <phoneticPr fontId="15" type="noConversion"/>
  </si>
  <si>
    <t>平米/个</t>
    <phoneticPr fontId="15" type="noConversion"/>
  </si>
  <si>
    <t>个/次</t>
    <phoneticPr fontId="23" type="noConversion"/>
  </si>
  <si>
    <t>人/次</t>
    <phoneticPr fontId="15" type="noConversion"/>
  </si>
  <si>
    <t>车/次</t>
    <phoneticPr fontId="15" type="noConversion"/>
  </si>
  <si>
    <t>同传 通道发射主机、中央控制器、译员机、 红外辐射板                            Simultaneous interpretation devices</t>
    <phoneticPr fontId="23" type="noConversion"/>
  </si>
  <si>
    <t>次</t>
    <phoneticPr fontId="23" type="noConversion"/>
  </si>
  <si>
    <t>间/天</t>
    <phoneticPr fontId="23" type="noConversion"/>
  </si>
  <si>
    <t>同传人工费  4小时                                                  Staff costs of Simultaneous interpretation</t>
    <phoneticPr fontId="23" type="noConversion"/>
  </si>
  <si>
    <t>半天</t>
    <phoneticPr fontId="23" type="noConversion"/>
  </si>
  <si>
    <t>个/次</t>
    <phoneticPr fontId="23" type="noConversion"/>
  </si>
  <si>
    <t>Monitor DELL-P2414H（DVI 液晶“24寸）监视器</t>
    <phoneticPr fontId="36" type="noConversion"/>
  </si>
  <si>
    <t>项</t>
    <phoneticPr fontId="36" type="noConversion"/>
  </si>
  <si>
    <t>摄影师</t>
    <phoneticPr fontId="36" type="noConversion"/>
  </si>
  <si>
    <t>助理</t>
    <phoneticPr fontId="36" type="noConversion"/>
  </si>
  <si>
    <t>fs7摄影机</t>
    <phoneticPr fontId="36" type="noConversion"/>
  </si>
  <si>
    <t>镜头</t>
    <phoneticPr fontId="36" type="noConversion"/>
  </si>
  <si>
    <t>项</t>
    <phoneticPr fontId="36" type="noConversion"/>
  </si>
  <si>
    <t>提词器+电脑</t>
    <phoneticPr fontId="36" type="noConversion"/>
  </si>
  <si>
    <t>项</t>
    <phoneticPr fontId="36" type="noConversion"/>
  </si>
  <si>
    <t>LED灯</t>
    <phoneticPr fontId="36" type="noConversion"/>
  </si>
  <si>
    <t>绿布</t>
    <phoneticPr fontId="36" type="noConversion"/>
  </si>
  <si>
    <t>无线麦克风</t>
    <phoneticPr fontId="36" type="noConversion"/>
  </si>
  <si>
    <t>人像抠图</t>
    <phoneticPr fontId="36" type="noConversion"/>
  </si>
  <si>
    <t>视频剪辑制作</t>
    <phoneticPr fontId="36" type="noConversion"/>
  </si>
  <si>
    <t>微信公众号平台动态语言开发用户访问授权机制，用户授权后，动态获取用户的OPENID、昵称、头像等信息</t>
    <phoneticPr fontId="36" type="noConversion"/>
  </si>
  <si>
    <t>H5分享：对接微信公众号开发的分享接口，实现自定义分享图标、标题、话术（对接微信JSSDK）</t>
    <phoneticPr fontId="36" type="noConversion"/>
  </si>
  <si>
    <t>视频环节交互</t>
    <phoneticPr fontId="36" type="noConversion"/>
  </si>
  <si>
    <t>H5翻页效果</t>
    <phoneticPr fontId="36" type="noConversion"/>
  </si>
  <si>
    <t>页</t>
    <phoneticPr fontId="36" type="noConversion"/>
  </si>
  <si>
    <t>H5页面框架及动画制作</t>
    <phoneticPr fontId="36" type="noConversion"/>
  </si>
  <si>
    <t>视频兼容播放处理：兼容当前主流的各种手机的视频文件播放，包括全屏模式、不全屏模式</t>
    <phoneticPr fontId="36" type="noConversion"/>
  </si>
  <si>
    <t>背景音乐播放控制</t>
    <phoneticPr fontId="36" type="noConversion"/>
  </si>
  <si>
    <t>开发工程师：项目维护及检测</t>
    <phoneticPr fontId="36" type="noConversion"/>
  </si>
  <si>
    <t>天</t>
    <phoneticPr fontId="36" type="noConversion"/>
  </si>
  <si>
    <t>H5页面设计</t>
    <phoneticPr fontId="36" type="noConversion"/>
  </si>
  <si>
    <t xml:space="preserve">视频设备、灯光设备、音箱设备  Audio video devices       </t>
    <phoneticPr fontId="23" type="noConversion"/>
  </si>
  <si>
    <t>会议开场视频 Opening video</t>
    <phoneticPr fontId="23" type="noConversion"/>
  </si>
  <si>
    <t>摄影师含设备（云摄影，照片直播） Cameraman</t>
    <phoneticPr fontId="23" type="noConversion"/>
  </si>
  <si>
    <t>6米摇臂+轨道+摄像机 Camera</t>
    <phoneticPr fontId="23" type="noConversion"/>
  </si>
  <si>
    <t>摄像师及设备  Cameraman and devices</t>
    <phoneticPr fontId="23" type="noConversion"/>
  </si>
  <si>
    <t>H5邀请函、拍摄、剪辑、制作、程序开发 Wechat warm up</t>
    <phoneticPr fontId="23" type="noConversion"/>
  </si>
  <si>
    <t>房费 住宿  Hotel</t>
    <phoneticPr fontId="23" type="noConversion"/>
  </si>
  <si>
    <t>北京-海口往返 Beijing - Haikou roundtrip</t>
    <phoneticPr fontId="15" type="noConversion"/>
  </si>
  <si>
    <t>同传 接收机/耳机                                                 Simultaneous interpretation devices</t>
    <phoneticPr fontId="23" type="noConversion"/>
  </si>
  <si>
    <t>同传 翻译间                                                           Simultaneous interpretation rooms</t>
    <phoneticPr fontId="23" type="noConversion"/>
  </si>
  <si>
    <t>其他 Others</t>
    <phoneticPr fontId="23" type="noConversion"/>
  </si>
  <si>
    <t>迎宾通道（序厅）      Foyer design and set up</t>
    <phoneticPr fontId="15" type="noConversion"/>
  </si>
  <si>
    <t>展台制作            Product Booth design and set up</t>
    <phoneticPr fontId="15" type="noConversion"/>
  </si>
  <si>
    <t>舞台地毯 灰色拉绒地毯  Stage carpet</t>
    <phoneticPr fontId="23" type="noConversion"/>
  </si>
  <si>
    <t>舞台踏步 木质龙骨结构支撑/18mm环保高密度板刷防火涂料，饰面覆拉绒地毯Stage steps</t>
    <phoneticPr fontId="23" type="noConversion"/>
  </si>
  <si>
    <t>运输 7.2m低栏货车，大件物料运输往返 Carriage charges</t>
    <phoneticPr fontId="23" type="noConversion"/>
  </si>
  <si>
    <t>异型舞台 18mm环保高密度板刷防火涂料 Stage materials</t>
    <phoneticPr fontId="23" type="noConversion"/>
  </si>
  <si>
    <t xml:space="preserve">斜坡发光立体字 PVC雕刻logo  Logo light  </t>
    <phoneticPr fontId="23" type="noConversion"/>
  </si>
  <si>
    <t>发光灯带 LED发光灯带 Led Light</t>
    <phoneticPr fontId="23" type="noConversion"/>
  </si>
  <si>
    <t xml:space="preserve">LED遮挡 大屏底部遮挡 </t>
    <phoneticPr fontId="23" type="noConversion"/>
  </si>
  <si>
    <t>晚宴DJ 中国籍 Gala dineer DJ</t>
    <phoneticPr fontId="15" type="noConversion"/>
  </si>
  <si>
    <t>M形门头-内置发光灯带 light</t>
    <phoneticPr fontId="15" type="noConversion"/>
  </si>
  <si>
    <t>M形门头-异形木质结构裱写真画面，边缘开槽 M-shape set up</t>
    <phoneticPr fontId="15" type="noConversion"/>
  </si>
  <si>
    <t>圆形拱门-异形木质结构裱写真画面，边缘开槽 M-shape set up</t>
    <phoneticPr fontId="15" type="noConversion"/>
  </si>
  <si>
    <t>圆形拱门-内置发光灯带 light</t>
    <phoneticPr fontId="15" type="noConversion"/>
  </si>
  <si>
    <t xml:space="preserve">木质背板裱写真画面 </t>
    <phoneticPr fontId="15" type="noConversion"/>
  </si>
  <si>
    <t>搭建 撤场人员  staff costs</t>
    <phoneticPr fontId="23" type="noConversion"/>
  </si>
  <si>
    <t>进场、撤场 20人2工时  staff costs</t>
    <phoneticPr fontId="15" type="noConversion"/>
  </si>
  <si>
    <t>运费  Carriage charges</t>
    <phoneticPr fontId="15" type="noConversion"/>
  </si>
  <si>
    <t>签到 Registration</t>
    <phoneticPr fontId="15" type="noConversion"/>
  </si>
  <si>
    <t>入住签到背板3*5m 桁架宝丽布    Background board</t>
    <rPh sb="0" eb="1">
      <t>hu dong</t>
    </rPh>
    <rPh sb="2" eb="3">
      <t>tai</t>
    </rPh>
    <rPh sb="4" eb="5">
      <t>mu zhi</t>
    </rPh>
    <rPh sb="6" eb="7">
      <t>jie gou</t>
    </rPh>
    <rPh sb="9" eb="10">
      <t>kao qi</t>
    </rPh>
    <phoneticPr fontId="23" type="noConversion"/>
  </si>
  <si>
    <t>平米/次</t>
    <phoneticPr fontId="15" type="noConversion"/>
  </si>
  <si>
    <t>年会红包抽奖 税金</t>
    <phoneticPr fontId="23" type="noConversion"/>
  </si>
  <si>
    <t>次</t>
    <phoneticPr fontId="15" type="noConversion"/>
  </si>
  <si>
    <t>年会红包抽奖</t>
    <phoneticPr fontId="23" type="noConversion"/>
  </si>
  <si>
    <t>房间欢迎卡及礼盒 Welcome card and gift</t>
    <phoneticPr fontId="15" type="noConversion"/>
  </si>
  <si>
    <t>份</t>
    <phoneticPr fontId="15" type="noConversion"/>
  </si>
  <si>
    <t>会议证书</t>
    <phoneticPr fontId="15" type="noConversion"/>
  </si>
  <si>
    <t>个/次</t>
    <phoneticPr fontId="23" type="noConversion"/>
  </si>
  <si>
    <t>会议证书框</t>
    <phoneticPr fontId="15" type="noConversion"/>
  </si>
  <si>
    <t>定制奖杯</t>
    <phoneticPr fontId="15" type="noConversion"/>
  </si>
  <si>
    <t xml:space="preserve">舞台搭建               Stage set up  </t>
    <phoneticPr fontId="15" type="noConversion"/>
  </si>
  <si>
    <t>年会礼品</t>
    <phoneticPr fontId="15" type="noConversion"/>
  </si>
  <si>
    <t>次</t>
    <phoneticPr fontId="15" type="noConversion"/>
  </si>
  <si>
    <t>抽奖箱</t>
    <phoneticPr fontId="15" type="noConversion"/>
  </si>
  <si>
    <t>次</t>
    <phoneticPr fontId="15" type="noConversion"/>
  </si>
  <si>
    <t>抽奖卡片</t>
    <phoneticPr fontId="15" type="noConversion"/>
  </si>
  <si>
    <t>次</t>
    <phoneticPr fontId="15" type="noConversion"/>
  </si>
  <si>
    <t>女主持衣服</t>
    <phoneticPr fontId="15" type="noConversion"/>
  </si>
  <si>
    <t>D-16</t>
  </si>
  <si>
    <t>D-17</t>
  </si>
  <si>
    <t>D-18</t>
  </si>
  <si>
    <t>D-37</t>
  </si>
  <si>
    <t>D-38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</si>
  <si>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</si>
  <si>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</si>
  <si>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</si>
  <si>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</si>
  <si>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</si>
  <si>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</si>
  <si>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</si>
  <si>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</si>
  <si>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</si>
  <si>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</si>
  <si>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</si>
  <si>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D-53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</si>
</sst>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_);[Red]\(#,##0.0\)"/>
  </numFmts>
  <fonts count="40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b/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0"/>
      <color rgb="FFFF0000"/>
      <name val="宋体"/>
      <family val="3"/>
      <charset val="134"/>
    </font>
    <font>
      <sz val="10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/>
    <xf numFmtId="43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 applyBorder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2" fillId="7" borderId="0" xfId="2" applyFont="1" applyFill="1" applyBorder="1" applyAlignment="1">
      <alignment horizontal="center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5" fillId="0" borderId="0" xfId="2" applyFont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6" fillId="0" borderId="0" xfId="2" applyFont="1" applyBorder="1" applyAlignment="1">
      <alignment horizontal="center" vertical="center"/>
    </xf>
    <xf numFmtId="0" fontId="23" fillId="0" borderId="0" xfId="2" applyFont="1" applyBorder="1">
      <alignment vertical="center"/>
    </xf>
    <xf numFmtId="0" fontId="24" fillId="0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5" fillId="4" borderId="1" xfId="2" applyFont="1" applyFill="1" applyBorder="1" applyAlignment="1">
      <alignment horizontal="left" vertical="center"/>
    </xf>
    <xf numFmtId="0" fontId="15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4" fontId="23" fillId="3" borderId="1" xfId="2" applyNumberFormat="1" applyFont="1" applyFill="1" applyBorder="1">
      <alignment vertical="center"/>
    </xf>
    <xf numFmtId="0" fontId="23" fillId="0" borderId="1" xfId="2" applyFont="1" applyFill="1" applyBorder="1">
      <alignment vertical="center"/>
    </xf>
    <xf numFmtId="0" fontId="23" fillId="0" borderId="1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left" vertical="center" wrapText="1"/>
    </xf>
    <xf numFmtId="4" fontId="32" fillId="0" borderId="1" xfId="2" applyNumberFormat="1" applyFont="1" applyFill="1" applyBorder="1">
      <alignment vertical="center"/>
    </xf>
    <xf numFmtId="0" fontId="23" fillId="0" borderId="1" xfId="2" applyFont="1" applyBorder="1">
      <alignment vertical="center"/>
    </xf>
    <xf numFmtId="0" fontId="8" fillId="4" borderId="1" xfId="2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4" fontId="32" fillId="3" borderId="1" xfId="2" applyNumberFormat="1" applyFont="1" applyFill="1" applyBorder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40" fontId="29" fillId="0" borderId="1" xfId="0" applyNumberFormat="1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4" fontId="23" fillId="0" borderId="1" xfId="2" applyNumberFormat="1" applyFont="1" applyFill="1" applyBorder="1">
      <alignment vertical="center"/>
    </xf>
    <xf numFmtId="0" fontId="38" fillId="0" borderId="0" xfId="0" applyFont="1" applyFill="1">
      <alignment vertical="center"/>
    </xf>
    <xf numFmtId="0" fontId="38" fillId="1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2" xfId="7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1" xfId="9" applyFont="1" applyFill="1" applyBorder="1" applyAlignment="1">
      <alignment horizontal="center" vertical="center" wrapText="1"/>
    </xf>
    <xf numFmtId="0" fontId="30" fillId="0" borderId="1" xfId="7" applyFont="1" applyFill="1" applyBorder="1" applyAlignment="1" applyProtection="1">
      <alignment horizontal="center" vertical="center" wrapText="1"/>
    </xf>
    <xf numFmtId="40" fontId="31" fillId="0" borderId="0" xfId="0" applyNumberFormat="1" applyFont="1" applyAlignment="1">
      <alignment horizontal="center" vertical="center"/>
    </xf>
    <xf numFmtId="0" fontId="32" fillId="0" borderId="1" xfId="2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15" fillId="0" borderId="0" xfId="2" applyFont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</cellXfs>
  <cellStyles count="10">
    <cellStyle name="Normal_商务会议及团队差旅报价表20070807" xfId="7"/>
    <cellStyle name="常规" xfId="0" builtinId="0"/>
    <cellStyle name="常规 15" xfId="8"/>
    <cellStyle name="常规 2" xfId="1"/>
    <cellStyle name="常规 3" xfId="3"/>
    <cellStyle name="常规 5" xfId="4"/>
    <cellStyle name="常规 5 2" xfId="6"/>
    <cellStyle name="常规 8" xfId="9"/>
    <cellStyle name="常规_Sheet1 3" xfId="2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52" zoomScaleNormal="100" workbookViewId="0">
      <selection activeCell="B57" sqref="B57:H61"/>
    </sheetView>
  </sheetViews>
  <sheetFormatPr defaultColWidth="9" defaultRowHeight="13.5"/>
  <cols>
    <col min="1" max="1" width="9" style="1"/>
    <col min="2" max="2" width="20.875" style="1" customWidth="1"/>
    <col min="3" max="3" width="53.875" style="1" bestFit="1" customWidth="1"/>
    <col min="4" max="6" width="9" style="1"/>
    <col min="7" max="7" width="17.125" style="1" customWidth="1"/>
    <col min="8" max="8" width="15" style="1" bestFit="1" customWidth="1"/>
    <col min="9" max="9" width="42.875" style="1" customWidth="1"/>
    <col min="10" max="16384" width="9" style="1"/>
  </cols>
  <sheetData>
    <row r="1" spans="1:9" ht="46.5" customHeight="1">
      <c r="A1" s="87" t="s">
        <v>222</v>
      </c>
      <c r="B1" s="88"/>
      <c r="C1" s="88"/>
      <c r="D1" s="88"/>
      <c r="E1" s="88"/>
      <c r="F1" s="88"/>
      <c r="G1" s="88"/>
      <c r="H1" s="88"/>
      <c r="I1" s="88"/>
    </row>
    <row r="2" spans="1:9" ht="21" customHeight="1">
      <c r="A2" s="89" t="s">
        <v>139</v>
      </c>
      <c r="B2" s="90"/>
      <c r="C2" s="90"/>
      <c r="D2" s="90"/>
      <c r="E2" s="90"/>
      <c r="F2" s="90"/>
      <c r="G2" s="90"/>
      <c r="H2" s="90"/>
      <c r="I2" s="90"/>
    </row>
    <row r="3" spans="1:9" ht="21" customHeight="1">
      <c r="A3" s="94" t="s">
        <v>140</v>
      </c>
      <c r="B3" s="95"/>
      <c r="C3" s="95"/>
      <c r="D3" s="95"/>
      <c r="E3" s="95"/>
      <c r="F3" s="95"/>
      <c r="G3" s="95"/>
      <c r="H3" s="95"/>
      <c r="I3" s="95"/>
    </row>
    <row r="4" spans="1:9" ht="47.25" customHeight="1">
      <c r="A4" s="2" t="s">
        <v>0</v>
      </c>
      <c r="B4" s="91" t="s">
        <v>40</v>
      </c>
      <c r="C4" s="91"/>
      <c r="D4" s="91"/>
      <c r="E4" s="91"/>
      <c r="F4" s="91"/>
      <c r="G4" s="91"/>
      <c r="H4" s="91"/>
      <c r="I4" s="91"/>
    </row>
    <row r="5" spans="1:9" ht="28.5" customHeight="1">
      <c r="A5" s="92" t="s">
        <v>43</v>
      </c>
      <c r="B5" s="93"/>
      <c r="C5" s="93"/>
      <c r="D5" s="93"/>
      <c r="E5" s="93"/>
      <c r="F5" s="93"/>
      <c r="G5" s="92" t="s">
        <v>42</v>
      </c>
      <c r="H5" s="93"/>
      <c r="I5" s="93"/>
    </row>
    <row r="6" spans="1:9" ht="32.25" customHeight="1">
      <c r="A6" s="11" t="s">
        <v>44</v>
      </c>
      <c r="B6" s="11" t="s">
        <v>45</v>
      </c>
      <c r="C6" s="11" t="s">
        <v>46</v>
      </c>
      <c r="D6" s="45" t="s">
        <v>59</v>
      </c>
      <c r="E6" s="45" t="s">
        <v>60</v>
      </c>
      <c r="F6" s="45" t="s">
        <v>49</v>
      </c>
      <c r="G6" s="45" t="s">
        <v>50</v>
      </c>
      <c r="H6" s="45" t="s">
        <v>51</v>
      </c>
      <c r="I6" s="11" t="s">
        <v>52</v>
      </c>
    </row>
    <row r="7" spans="1:9" ht="20.100000000000001" customHeight="1">
      <c r="A7" s="3" t="s">
        <v>1</v>
      </c>
      <c r="B7" s="83" t="s">
        <v>41</v>
      </c>
      <c r="C7" s="83"/>
      <c r="D7" s="83"/>
      <c r="E7" s="83"/>
      <c r="F7" s="83"/>
      <c r="G7" s="83"/>
      <c r="H7" s="83"/>
      <c r="I7" s="19"/>
    </row>
    <row r="8" spans="1:9" ht="20.100000000000001" customHeight="1">
      <c r="A8" s="39" t="s">
        <v>2</v>
      </c>
      <c r="B8" s="4"/>
      <c r="C8" s="5"/>
      <c r="D8" s="6"/>
      <c r="E8" s="6"/>
      <c r="F8" s="7" t="s">
        <v>3</v>
      </c>
      <c r="G8" s="8"/>
      <c r="H8" s="9">
        <f>D8*E8*G8</f>
        <v>0</v>
      </c>
      <c r="I8" s="25"/>
    </row>
    <row r="9" spans="1:9" ht="20.100000000000001" customHeight="1">
      <c r="A9" s="81" t="s">
        <v>95</v>
      </c>
      <c r="B9" s="81"/>
      <c r="C9" s="81"/>
      <c r="D9" s="81"/>
      <c r="E9" s="81"/>
      <c r="F9" s="81"/>
      <c r="G9" s="81"/>
      <c r="H9" s="12">
        <f>SUM(H8:H8)</f>
        <v>0</v>
      </c>
      <c r="I9" s="25"/>
    </row>
    <row r="10" spans="1:9" ht="32.25" customHeight="1">
      <c r="A10" s="11" t="s">
        <v>53</v>
      </c>
      <c r="B10" s="11" t="s">
        <v>58</v>
      </c>
      <c r="C10" s="11" t="s">
        <v>46</v>
      </c>
      <c r="D10" s="45" t="s">
        <v>47</v>
      </c>
      <c r="E10" s="45" t="s">
        <v>48</v>
      </c>
      <c r="F10" s="45" t="s">
        <v>55</v>
      </c>
      <c r="G10" s="45" t="s">
        <v>56</v>
      </c>
      <c r="H10" s="45" t="s">
        <v>51</v>
      </c>
      <c r="I10" s="11" t="s">
        <v>52</v>
      </c>
    </row>
    <row r="11" spans="1:9" ht="20.100000000000001" customHeight="1">
      <c r="A11" s="3" t="s">
        <v>5</v>
      </c>
      <c r="B11" s="83" t="s">
        <v>23</v>
      </c>
      <c r="C11" s="83"/>
      <c r="D11" s="83"/>
      <c r="E11" s="83"/>
      <c r="F11" s="83"/>
      <c r="G11" s="83"/>
      <c r="H11" s="83"/>
      <c r="I11" s="19"/>
    </row>
    <row r="12" spans="1:9" ht="20.100000000000001" customHeight="1">
      <c r="A12" s="38" t="s">
        <v>6</v>
      </c>
      <c r="B12" s="13"/>
      <c r="C12" s="13"/>
      <c r="D12" s="10"/>
      <c r="E12" s="10"/>
      <c r="F12" s="14" t="s">
        <v>7</v>
      </c>
      <c r="G12" s="8"/>
      <c r="H12" s="9">
        <f>D12*E12*G12</f>
        <v>0</v>
      </c>
      <c r="I12" s="4"/>
    </row>
    <row r="13" spans="1:9" ht="20.100000000000001" customHeight="1">
      <c r="A13" s="81" t="s">
        <v>4</v>
      </c>
      <c r="B13" s="81"/>
      <c r="C13" s="81"/>
      <c r="D13" s="81"/>
      <c r="E13" s="81"/>
      <c r="F13" s="81"/>
      <c r="G13" s="81"/>
      <c r="H13" s="17">
        <f>SUM(H12:H12)</f>
        <v>0</v>
      </c>
      <c r="I13" s="19"/>
    </row>
    <row r="14" spans="1:9" ht="32.25" customHeight="1">
      <c r="A14" s="11" t="s">
        <v>44</v>
      </c>
      <c r="B14" s="11" t="s">
        <v>58</v>
      </c>
      <c r="C14" s="11" t="s">
        <v>46</v>
      </c>
      <c r="D14" s="45" t="s">
        <v>62</v>
      </c>
      <c r="E14" s="45" t="s">
        <v>48</v>
      </c>
      <c r="F14" s="45" t="s">
        <v>55</v>
      </c>
      <c r="G14" s="45" t="s">
        <v>50</v>
      </c>
      <c r="H14" s="45" t="s">
        <v>51</v>
      </c>
      <c r="I14" s="11" t="s">
        <v>52</v>
      </c>
    </row>
    <row r="15" spans="1:9" ht="20.100000000000001" customHeight="1">
      <c r="A15" s="3" t="s">
        <v>8</v>
      </c>
      <c r="B15" s="83" t="s">
        <v>61</v>
      </c>
      <c r="C15" s="83"/>
      <c r="D15" s="83"/>
      <c r="E15" s="83"/>
      <c r="F15" s="83"/>
      <c r="G15" s="83"/>
      <c r="H15" s="83"/>
      <c r="I15" s="19"/>
    </row>
    <row r="16" spans="1:9" ht="20.100000000000001" customHeight="1">
      <c r="A16" s="39" t="s">
        <v>27</v>
      </c>
      <c r="B16" s="13"/>
      <c r="C16" s="13"/>
      <c r="D16" s="33"/>
      <c r="E16" s="33"/>
      <c r="F16" s="7" t="s">
        <v>24</v>
      </c>
      <c r="G16" s="16"/>
      <c r="H16" s="18">
        <f t="shared" ref="H16" si="0">D16*E16*G16</f>
        <v>0</v>
      </c>
      <c r="I16" s="4"/>
    </row>
    <row r="17" spans="1:9" ht="20.100000000000001" customHeight="1">
      <c r="A17" s="81" t="s">
        <v>95</v>
      </c>
      <c r="B17" s="81"/>
      <c r="C17" s="81"/>
      <c r="D17" s="81"/>
      <c r="E17" s="81"/>
      <c r="F17" s="81"/>
      <c r="G17" s="81"/>
      <c r="H17" s="17">
        <f>SUM(H16:H16)</f>
        <v>0</v>
      </c>
      <c r="I17" s="19"/>
    </row>
    <row r="18" spans="1:9" ht="32.25" customHeight="1">
      <c r="A18" s="11" t="s">
        <v>44</v>
      </c>
      <c r="B18" s="11" t="s">
        <v>63</v>
      </c>
      <c r="C18" s="11" t="s">
        <v>46</v>
      </c>
      <c r="D18" s="45" t="s">
        <v>62</v>
      </c>
      <c r="E18" s="45" t="s">
        <v>48</v>
      </c>
      <c r="F18" s="45" t="s">
        <v>55</v>
      </c>
      <c r="G18" s="45" t="s">
        <v>64</v>
      </c>
      <c r="H18" s="45" t="s">
        <v>65</v>
      </c>
      <c r="I18" s="11" t="s">
        <v>52</v>
      </c>
    </row>
    <row r="19" spans="1:9" s="40" customFormat="1" ht="20.100000000000001" customHeight="1">
      <c r="A19" s="41" t="s">
        <v>9</v>
      </c>
      <c r="B19" s="82" t="s">
        <v>66</v>
      </c>
      <c r="C19" s="82"/>
      <c r="D19" s="82"/>
      <c r="E19" s="82"/>
      <c r="F19" s="82"/>
      <c r="G19" s="82"/>
      <c r="H19" s="82"/>
      <c r="I19" s="42"/>
    </row>
    <row r="20" spans="1:9" s="40" customFormat="1" ht="20.100000000000001" customHeight="1">
      <c r="A20" s="63" t="s">
        <v>33</v>
      </c>
      <c r="B20" s="84" t="s">
        <v>100</v>
      </c>
      <c r="C20" s="47" t="s">
        <v>98</v>
      </c>
      <c r="D20" s="48">
        <v>20</v>
      </c>
      <c r="E20" s="48">
        <v>1</v>
      </c>
      <c r="F20" s="49" t="s">
        <v>29</v>
      </c>
      <c r="G20" s="50">
        <v>3</v>
      </c>
      <c r="H20" s="64">
        <f>D20*E20*G20</f>
        <v>60</v>
      </c>
      <c r="I20" s="51"/>
    </row>
    <row r="21" spans="1:9" s="40" customFormat="1" ht="20.100000000000001" customHeight="1">
      <c r="A21" s="63" t="s">
        <v>104</v>
      </c>
      <c r="B21" s="85"/>
      <c r="C21" s="47" t="s">
        <v>142</v>
      </c>
      <c r="D21" s="48">
        <v>50</v>
      </c>
      <c r="E21" s="48">
        <v>1</v>
      </c>
      <c r="F21" s="49" t="s">
        <v>29</v>
      </c>
      <c r="G21" s="50">
        <v>10</v>
      </c>
      <c r="H21" s="64">
        <f t="shared" ref="H21:H24" si="1">D21*E21*G21</f>
        <v>500</v>
      </c>
      <c r="I21" s="51"/>
    </row>
    <row r="22" spans="1:9" s="40" customFormat="1" ht="20.100000000000001" customHeight="1">
      <c r="A22" s="63" t="s">
        <v>105</v>
      </c>
      <c r="B22" s="85"/>
      <c r="C22" s="47" t="s">
        <v>101</v>
      </c>
      <c r="D22" s="48">
        <v>4</v>
      </c>
      <c r="E22" s="48">
        <v>1</v>
      </c>
      <c r="F22" s="49" t="s">
        <v>29</v>
      </c>
      <c r="G22" s="50">
        <v>12</v>
      </c>
      <c r="H22" s="64">
        <f t="shared" si="1"/>
        <v>48</v>
      </c>
      <c r="I22" s="51"/>
    </row>
    <row r="23" spans="1:9" s="43" customFormat="1" ht="19.5" customHeight="1">
      <c r="A23" s="63" t="s">
        <v>106</v>
      </c>
      <c r="B23" s="85"/>
      <c r="C23" s="47" t="s">
        <v>99</v>
      </c>
      <c r="D23" s="48">
        <v>12</v>
      </c>
      <c r="E23" s="48">
        <v>1</v>
      </c>
      <c r="F23" s="49" t="s">
        <v>34</v>
      </c>
      <c r="G23" s="50">
        <v>25</v>
      </c>
      <c r="H23" s="64">
        <f t="shared" si="1"/>
        <v>300</v>
      </c>
      <c r="I23" s="52"/>
    </row>
    <row r="24" spans="1:9" s="40" customFormat="1" ht="20.100000000000001" customHeight="1">
      <c r="A24" s="63" t="s">
        <v>107</v>
      </c>
      <c r="B24" s="85"/>
      <c r="C24" s="47" t="s">
        <v>141</v>
      </c>
      <c r="D24" s="48">
        <v>5</v>
      </c>
      <c r="E24" s="48">
        <v>1</v>
      </c>
      <c r="F24" s="49" t="s">
        <v>29</v>
      </c>
      <c r="G24" s="50">
        <v>220</v>
      </c>
      <c r="H24" s="64">
        <f t="shared" si="1"/>
        <v>1100</v>
      </c>
      <c r="I24" s="51"/>
    </row>
    <row r="25" spans="1:9" s="40" customFormat="1" ht="20.100000000000001" customHeight="1">
      <c r="A25" s="63" t="s">
        <v>108</v>
      </c>
      <c r="B25" s="85"/>
      <c r="C25" s="47" t="s">
        <v>308</v>
      </c>
      <c r="D25" s="48">
        <v>500</v>
      </c>
      <c r="E25" s="48">
        <v>1</v>
      </c>
      <c r="F25" s="49" t="s">
        <v>309</v>
      </c>
      <c r="G25" s="50">
        <v>100</v>
      </c>
      <c r="H25" s="64">
        <f t="shared" ref="H25:H34" si="2">D25*E25*G25</f>
        <v>50000</v>
      </c>
      <c r="I25" s="51"/>
    </row>
    <row r="26" spans="1:9" s="40" customFormat="1" ht="20.100000000000001" customHeight="1">
      <c r="A26" s="63" t="s">
        <v>109</v>
      </c>
      <c r="B26" s="85"/>
      <c r="C26" s="53" t="s">
        <v>300</v>
      </c>
      <c r="D26" s="48">
        <v>1</v>
      </c>
      <c r="E26" s="48">
        <v>1</v>
      </c>
      <c r="F26" s="49" t="s">
        <v>299</v>
      </c>
      <c r="G26" s="50">
        <v>55000</v>
      </c>
      <c r="H26" s="64">
        <f t="shared" si="2"/>
        <v>55000</v>
      </c>
      <c r="I26" s="51"/>
    </row>
    <row r="27" spans="1:9" s="40" customFormat="1" ht="20.100000000000001" customHeight="1">
      <c r="A27" s="63" t="s">
        <v>110</v>
      </c>
      <c r="B27" s="85"/>
      <c r="C27" s="53" t="s">
        <v>298</v>
      </c>
      <c r="D27" s="48">
        <v>1</v>
      </c>
      <c r="E27" s="48">
        <v>1</v>
      </c>
      <c r="F27" s="49" t="s">
        <v>299</v>
      </c>
      <c r="G27" s="50">
        <v>5500</v>
      </c>
      <c r="H27" s="64">
        <f t="shared" si="2"/>
        <v>5500</v>
      </c>
      <c r="I27" s="51"/>
    </row>
    <row r="28" spans="1:9" s="40" customFormat="1" ht="20.100000000000001" customHeight="1">
      <c r="A28" s="63" t="s">
        <v>111</v>
      </c>
      <c r="B28" s="85"/>
      <c r="C28" s="47" t="s">
        <v>301</v>
      </c>
      <c r="D28" s="48">
        <v>300</v>
      </c>
      <c r="E28" s="48">
        <v>1</v>
      </c>
      <c r="F28" s="49" t="s">
        <v>302</v>
      </c>
      <c r="G28" s="50">
        <v>35</v>
      </c>
      <c r="H28" s="64">
        <f t="shared" si="2"/>
        <v>10500</v>
      </c>
      <c r="I28" s="51"/>
    </row>
    <row r="29" spans="1:9" s="40" customFormat="1" ht="20.100000000000001" customHeight="1">
      <c r="A29" s="63" t="s">
        <v>112</v>
      </c>
      <c r="B29" s="85"/>
      <c r="C29" s="47" t="s">
        <v>303</v>
      </c>
      <c r="D29" s="48">
        <v>35</v>
      </c>
      <c r="E29" s="48">
        <v>1</v>
      </c>
      <c r="F29" s="49" t="s">
        <v>304</v>
      </c>
      <c r="G29" s="50">
        <v>12</v>
      </c>
      <c r="H29" s="64">
        <f t="shared" si="2"/>
        <v>420</v>
      </c>
      <c r="I29" s="51"/>
    </row>
    <row r="30" spans="1:9" s="40" customFormat="1" ht="20.100000000000001" customHeight="1">
      <c r="A30" s="63" t="s">
        <v>113</v>
      </c>
      <c r="B30" s="85"/>
      <c r="C30" s="47" t="s">
        <v>305</v>
      </c>
      <c r="D30" s="48">
        <v>35</v>
      </c>
      <c r="E30" s="48">
        <v>1</v>
      </c>
      <c r="F30" s="49" t="s">
        <v>304</v>
      </c>
      <c r="G30" s="50">
        <v>30</v>
      </c>
      <c r="H30" s="64">
        <f t="shared" si="2"/>
        <v>1050</v>
      </c>
      <c r="I30" s="51"/>
    </row>
    <row r="31" spans="1:9" s="40" customFormat="1" ht="20.100000000000001" customHeight="1">
      <c r="A31" s="63" t="s">
        <v>114</v>
      </c>
      <c r="B31" s="85"/>
      <c r="C31" s="47" t="s">
        <v>306</v>
      </c>
      <c r="D31" s="48">
        <v>10</v>
      </c>
      <c r="E31" s="48">
        <v>1</v>
      </c>
      <c r="F31" s="49" t="s">
        <v>304</v>
      </c>
      <c r="G31" s="50">
        <v>250</v>
      </c>
      <c r="H31" s="64">
        <f t="shared" si="2"/>
        <v>2500</v>
      </c>
      <c r="I31" s="51"/>
    </row>
    <row r="32" spans="1:9" s="40" customFormat="1" ht="20.100000000000001" customHeight="1">
      <c r="A32" s="63" t="s">
        <v>115</v>
      </c>
      <c r="B32" s="85"/>
      <c r="C32" s="47" t="s">
        <v>310</v>
      </c>
      <c r="D32" s="48">
        <v>1</v>
      </c>
      <c r="E32" s="48">
        <v>1</v>
      </c>
      <c r="F32" s="49" t="s">
        <v>311</v>
      </c>
      <c r="G32" s="50">
        <v>50</v>
      </c>
      <c r="H32" s="64">
        <f t="shared" si="2"/>
        <v>50</v>
      </c>
      <c r="I32" s="51"/>
    </row>
    <row r="33" spans="1:9" s="40" customFormat="1" ht="20.100000000000001" customHeight="1">
      <c r="A33" s="63" t="s">
        <v>116</v>
      </c>
      <c r="B33" s="86"/>
      <c r="C33" s="47" t="s">
        <v>312</v>
      </c>
      <c r="D33" s="48">
        <v>500</v>
      </c>
      <c r="E33" s="48">
        <v>1</v>
      </c>
      <c r="F33" s="49" t="s">
        <v>313</v>
      </c>
      <c r="G33" s="50">
        <v>5</v>
      </c>
      <c r="H33" s="64">
        <f t="shared" si="2"/>
        <v>2500</v>
      </c>
      <c r="I33" s="51"/>
    </row>
    <row r="34" spans="1:9" s="40" customFormat="1" ht="20.100000000000001" customHeight="1">
      <c r="A34" s="63" t="s">
        <v>117</v>
      </c>
      <c r="B34" s="79" t="s">
        <v>295</v>
      </c>
      <c r="C34" s="47" t="s">
        <v>296</v>
      </c>
      <c r="D34" s="48">
        <v>15</v>
      </c>
      <c r="E34" s="48">
        <v>1</v>
      </c>
      <c r="F34" s="49" t="s">
        <v>297</v>
      </c>
      <c r="G34" s="50">
        <v>280</v>
      </c>
      <c r="H34" s="64">
        <f t="shared" si="2"/>
        <v>4200</v>
      </c>
      <c r="I34" s="51"/>
    </row>
    <row r="35" spans="1:9" s="40" customFormat="1" ht="20.100000000000001" customHeight="1">
      <c r="A35" s="63" t="s">
        <v>315</v>
      </c>
      <c r="B35" s="80" t="s">
        <v>277</v>
      </c>
      <c r="C35" s="47" t="s">
        <v>288</v>
      </c>
      <c r="D35" s="48">
        <v>1</v>
      </c>
      <c r="E35" s="48">
        <v>1</v>
      </c>
      <c r="F35" s="49" t="s">
        <v>225</v>
      </c>
      <c r="G35" s="50">
        <v>12000</v>
      </c>
      <c r="H35" s="64">
        <f t="shared" ref="H35:H36" si="3">D35*E35*G35</f>
        <v>12000</v>
      </c>
      <c r="I35" s="51"/>
    </row>
    <row r="36" spans="1:9" s="40" customFormat="1" ht="20.100000000000001" customHeight="1">
      <c r="A36" s="63" t="s">
        <v>316</v>
      </c>
      <c r="B36" s="80"/>
      <c r="C36" s="47" t="s">
        <v>287</v>
      </c>
      <c r="D36" s="48">
        <v>10</v>
      </c>
      <c r="E36" s="48">
        <v>1</v>
      </c>
      <c r="F36" s="49" t="s">
        <v>226</v>
      </c>
      <c r="G36" s="50">
        <v>150</v>
      </c>
      <c r="H36" s="64">
        <f t="shared" si="3"/>
        <v>1500</v>
      </c>
      <c r="I36" s="51"/>
    </row>
    <row r="37" spans="1:9" s="40" customFormat="1" ht="20.100000000000001" customHeight="1">
      <c r="A37" s="63" t="s">
        <v>317</v>
      </c>
      <c r="B37" s="80"/>
      <c r="C37" s="47" t="s">
        <v>289</v>
      </c>
      <c r="D37" s="48">
        <v>1</v>
      </c>
      <c r="E37" s="48">
        <v>5</v>
      </c>
      <c r="F37" s="49" t="s">
        <v>225</v>
      </c>
      <c r="G37" s="50">
        <v>9500</v>
      </c>
      <c r="H37" s="64">
        <f t="shared" ref="H37:H45" si="4">D37*E37*G37</f>
        <v>47500</v>
      </c>
      <c r="I37" s="51"/>
    </row>
    <row r="38" spans="1:9" s="40" customFormat="1" ht="20.100000000000001" customHeight="1">
      <c r="A38" s="63" t="s">
        <v>118</v>
      </c>
      <c r="B38" s="80"/>
      <c r="C38" s="47" t="s">
        <v>290</v>
      </c>
      <c r="D38" s="48">
        <v>10</v>
      </c>
      <c r="E38" s="48">
        <v>5</v>
      </c>
      <c r="F38" s="49" t="s">
        <v>226</v>
      </c>
      <c r="G38" s="50">
        <v>150</v>
      </c>
      <c r="H38" s="64">
        <f t="shared" si="4"/>
        <v>7500</v>
      </c>
      <c r="I38" s="51"/>
    </row>
    <row r="39" spans="1:9" s="40" customFormat="1" ht="20.100000000000001" customHeight="1">
      <c r="A39" s="63" t="s">
        <v>119</v>
      </c>
      <c r="B39" s="84" t="s">
        <v>278</v>
      </c>
      <c r="C39" s="47" t="s">
        <v>291</v>
      </c>
      <c r="D39" s="48">
        <v>15</v>
      </c>
      <c r="E39" s="48">
        <v>6</v>
      </c>
      <c r="F39" s="49" t="s">
        <v>231</v>
      </c>
      <c r="G39" s="50">
        <v>300</v>
      </c>
      <c r="H39" s="64">
        <f t="shared" si="4"/>
        <v>27000</v>
      </c>
      <c r="I39" s="51"/>
    </row>
    <row r="40" spans="1:9" s="40" customFormat="1" ht="20.100000000000001" customHeight="1">
      <c r="A40" s="63" t="s">
        <v>120</v>
      </c>
      <c r="B40" s="85"/>
      <c r="C40" s="47" t="s">
        <v>227</v>
      </c>
      <c r="D40" s="48">
        <v>5</v>
      </c>
      <c r="E40" s="48">
        <v>6</v>
      </c>
      <c r="F40" s="49" t="s">
        <v>231</v>
      </c>
      <c r="G40" s="50">
        <v>150</v>
      </c>
      <c r="H40" s="64">
        <f t="shared" si="4"/>
        <v>4500</v>
      </c>
      <c r="I40" s="51"/>
    </row>
    <row r="41" spans="1:9" s="40" customFormat="1" ht="20.100000000000001" customHeight="1">
      <c r="A41" s="63" t="s">
        <v>121</v>
      </c>
      <c r="B41" s="85"/>
      <c r="C41" s="47" t="s">
        <v>230</v>
      </c>
      <c r="D41" s="48">
        <v>5</v>
      </c>
      <c r="E41" s="48">
        <v>6</v>
      </c>
      <c r="F41" s="49" t="s">
        <v>232</v>
      </c>
      <c r="G41" s="50">
        <v>80</v>
      </c>
      <c r="H41" s="64">
        <f t="shared" si="4"/>
        <v>2400</v>
      </c>
      <c r="I41" s="51"/>
    </row>
    <row r="42" spans="1:9" s="40" customFormat="1" ht="20.100000000000001" customHeight="1">
      <c r="A42" s="63" t="s">
        <v>122</v>
      </c>
      <c r="B42" s="85"/>
      <c r="C42" s="47" t="s">
        <v>228</v>
      </c>
      <c r="D42" s="48">
        <v>1</v>
      </c>
      <c r="E42" s="48">
        <v>6</v>
      </c>
      <c r="F42" s="49" t="s">
        <v>29</v>
      </c>
      <c r="G42" s="50">
        <v>6000</v>
      </c>
      <c r="H42" s="64">
        <f t="shared" si="4"/>
        <v>36000</v>
      </c>
      <c r="I42" s="51"/>
    </row>
    <row r="43" spans="1:9" s="40" customFormat="1" ht="20.100000000000001" customHeight="1">
      <c r="A43" s="63" t="s">
        <v>123</v>
      </c>
      <c r="B43" s="85"/>
      <c r="C43" s="47" t="s">
        <v>229</v>
      </c>
      <c r="D43" s="48">
        <v>1</v>
      </c>
      <c r="E43" s="48">
        <v>6</v>
      </c>
      <c r="F43" s="49" t="s">
        <v>240</v>
      </c>
      <c r="G43" s="50">
        <v>10000</v>
      </c>
      <c r="H43" s="64">
        <f t="shared" si="4"/>
        <v>60000</v>
      </c>
      <c r="I43" s="51"/>
    </row>
    <row r="44" spans="1:9" s="40" customFormat="1" ht="20.100000000000001" customHeight="1">
      <c r="A44" s="63" t="s">
        <v>124</v>
      </c>
      <c r="B44" s="85"/>
      <c r="C44" s="47" t="s">
        <v>293</v>
      </c>
      <c r="D44" s="48">
        <v>20</v>
      </c>
      <c r="E44" s="48">
        <v>2</v>
      </c>
      <c r="F44" s="49" t="s">
        <v>233</v>
      </c>
      <c r="G44" s="50">
        <v>300</v>
      </c>
      <c r="H44" s="64">
        <f t="shared" si="4"/>
        <v>12000</v>
      </c>
      <c r="I44" s="51"/>
    </row>
    <row r="45" spans="1:9" s="40" customFormat="1" ht="20.100000000000001" customHeight="1">
      <c r="A45" s="63" t="s">
        <v>125</v>
      </c>
      <c r="B45" s="86"/>
      <c r="C45" s="47" t="s">
        <v>294</v>
      </c>
      <c r="D45" s="48">
        <v>3</v>
      </c>
      <c r="E45" s="48">
        <v>2</v>
      </c>
      <c r="F45" s="49" t="s">
        <v>234</v>
      </c>
      <c r="G45" s="50">
        <v>2500</v>
      </c>
      <c r="H45" s="64">
        <f t="shared" si="4"/>
        <v>15000</v>
      </c>
      <c r="I45" s="51"/>
    </row>
    <row r="46" spans="1:9" s="40" customFormat="1" ht="20.100000000000001" customHeight="1">
      <c r="A46" s="63" t="s">
        <v>126</v>
      </c>
      <c r="B46" s="84" t="s">
        <v>307</v>
      </c>
      <c r="C46" s="47" t="s">
        <v>282</v>
      </c>
      <c r="D46" s="48">
        <v>160</v>
      </c>
      <c r="E46" s="48">
        <v>1</v>
      </c>
      <c r="F46" s="49" t="s">
        <v>150</v>
      </c>
      <c r="G46" s="50">
        <v>400</v>
      </c>
      <c r="H46" s="64">
        <f t="shared" ref="H46:H55" si="5">D46*E46*G46</f>
        <v>64000</v>
      </c>
      <c r="I46" s="51"/>
    </row>
    <row r="47" spans="1:9" s="40" customFormat="1" ht="20.100000000000001" customHeight="1">
      <c r="A47" s="63" t="s">
        <v>127</v>
      </c>
      <c r="B47" s="85"/>
      <c r="C47" s="47" t="s">
        <v>279</v>
      </c>
      <c r="D47" s="48">
        <v>160</v>
      </c>
      <c r="E47" s="48">
        <v>1</v>
      </c>
      <c r="F47" s="49" t="s">
        <v>151</v>
      </c>
      <c r="G47" s="50">
        <v>35</v>
      </c>
      <c r="H47" s="64">
        <f t="shared" si="5"/>
        <v>5600</v>
      </c>
      <c r="I47" s="51"/>
    </row>
    <row r="48" spans="1:9" s="40" customFormat="1" ht="20.100000000000001" customHeight="1">
      <c r="A48" s="63" t="s">
        <v>128</v>
      </c>
      <c r="B48" s="85"/>
      <c r="C48" s="47" t="s">
        <v>223</v>
      </c>
      <c r="D48" s="48">
        <v>37</v>
      </c>
      <c r="E48" s="48">
        <v>1</v>
      </c>
      <c r="F48" s="49" t="s">
        <v>152</v>
      </c>
      <c r="G48" s="50">
        <v>250</v>
      </c>
      <c r="H48" s="64">
        <f t="shared" si="5"/>
        <v>9250</v>
      </c>
      <c r="I48" s="51"/>
    </row>
    <row r="49" spans="1:9" s="40" customFormat="1" ht="20.100000000000001" customHeight="1">
      <c r="A49" s="63" t="s">
        <v>129</v>
      </c>
      <c r="B49" s="85"/>
      <c r="C49" s="47" t="s">
        <v>224</v>
      </c>
      <c r="D49" s="48">
        <v>1</v>
      </c>
      <c r="E49" s="48">
        <v>1</v>
      </c>
      <c r="F49" s="49" t="s">
        <v>153</v>
      </c>
      <c r="G49" s="50">
        <v>5000</v>
      </c>
      <c r="H49" s="64">
        <f t="shared" si="5"/>
        <v>5000</v>
      </c>
      <c r="I49" s="51"/>
    </row>
    <row r="50" spans="1:9" s="40" customFormat="1" ht="20.100000000000001" customHeight="1">
      <c r="A50" s="63" t="s">
        <v>130</v>
      </c>
      <c r="B50" s="85"/>
      <c r="C50" s="47" t="s">
        <v>283</v>
      </c>
      <c r="D50" s="48">
        <v>1</v>
      </c>
      <c r="E50" s="48">
        <v>1</v>
      </c>
      <c r="F50" s="49" t="s">
        <v>154</v>
      </c>
      <c r="G50" s="50">
        <v>6000</v>
      </c>
      <c r="H50" s="64">
        <f t="shared" si="5"/>
        <v>6000</v>
      </c>
      <c r="I50" s="51"/>
    </row>
    <row r="51" spans="1:9" s="40" customFormat="1" ht="29.25" customHeight="1">
      <c r="A51" s="63" t="s">
        <v>131</v>
      </c>
      <c r="B51" s="85"/>
      <c r="C51" s="53" t="s">
        <v>280</v>
      </c>
      <c r="D51" s="48">
        <v>8</v>
      </c>
      <c r="E51" s="48">
        <v>1</v>
      </c>
      <c r="F51" s="49" t="s">
        <v>152</v>
      </c>
      <c r="G51" s="50">
        <v>600</v>
      </c>
      <c r="H51" s="64">
        <f t="shared" si="5"/>
        <v>4800</v>
      </c>
      <c r="I51" s="51"/>
    </row>
    <row r="52" spans="1:9" s="40" customFormat="1" ht="20.100000000000001" customHeight="1">
      <c r="A52" s="63" t="s">
        <v>132</v>
      </c>
      <c r="B52" s="85"/>
      <c r="C52" s="47" t="s">
        <v>285</v>
      </c>
      <c r="D52" s="48">
        <v>1</v>
      </c>
      <c r="E52" s="48">
        <v>1</v>
      </c>
      <c r="F52" s="49" t="s">
        <v>153</v>
      </c>
      <c r="G52" s="50">
        <v>2500</v>
      </c>
      <c r="H52" s="64">
        <f t="shared" si="5"/>
        <v>2500</v>
      </c>
      <c r="I52" s="51"/>
    </row>
    <row r="53" spans="1:9" s="40" customFormat="1" ht="20.100000000000001" customHeight="1">
      <c r="A53" s="63" t="s">
        <v>133</v>
      </c>
      <c r="B53" s="85"/>
      <c r="C53" s="47" t="s">
        <v>284</v>
      </c>
      <c r="D53" s="48">
        <v>80</v>
      </c>
      <c r="E53" s="48">
        <v>1</v>
      </c>
      <c r="F53" s="49" t="s">
        <v>155</v>
      </c>
      <c r="G53" s="50">
        <v>150</v>
      </c>
      <c r="H53" s="64">
        <f t="shared" si="5"/>
        <v>12000</v>
      </c>
      <c r="I53" s="51"/>
    </row>
    <row r="54" spans="1:9" s="40" customFormat="1" ht="20.100000000000001" customHeight="1">
      <c r="A54" s="63" t="s">
        <v>134</v>
      </c>
      <c r="B54" s="85"/>
      <c r="C54" s="47" t="s">
        <v>292</v>
      </c>
      <c r="D54" s="48">
        <v>10</v>
      </c>
      <c r="E54" s="48">
        <v>2</v>
      </c>
      <c r="F54" s="49" t="s">
        <v>156</v>
      </c>
      <c r="G54" s="50">
        <v>300</v>
      </c>
      <c r="H54" s="64">
        <f t="shared" si="5"/>
        <v>6000</v>
      </c>
      <c r="I54" s="51"/>
    </row>
    <row r="55" spans="1:9" s="40" customFormat="1" ht="20.100000000000001" customHeight="1">
      <c r="A55" s="63" t="s">
        <v>135</v>
      </c>
      <c r="B55" s="86"/>
      <c r="C55" s="47" t="s">
        <v>281</v>
      </c>
      <c r="D55" s="48">
        <v>2</v>
      </c>
      <c r="E55" s="48">
        <v>2</v>
      </c>
      <c r="F55" s="49" t="s">
        <v>157</v>
      </c>
      <c r="G55" s="50">
        <v>3000</v>
      </c>
      <c r="H55" s="64">
        <f t="shared" si="5"/>
        <v>12000</v>
      </c>
      <c r="I55" s="51"/>
    </row>
    <row r="56" spans="1:9" s="40" customFormat="1" ht="30" customHeight="1">
      <c r="A56" s="63" t="s">
        <v>318</v>
      </c>
      <c r="B56" s="56" t="s">
        <v>97</v>
      </c>
      <c r="C56" s="53" t="s">
        <v>266</v>
      </c>
      <c r="D56" s="48">
        <v>1</v>
      </c>
      <c r="E56" s="48">
        <v>1</v>
      </c>
      <c r="F56" s="49" t="s">
        <v>26</v>
      </c>
      <c r="G56" s="50">
        <v>351700</v>
      </c>
      <c r="H56" s="64">
        <f>D56*E56*G56</f>
        <v>351700</v>
      </c>
      <c r="I56" s="55" t="s">
        <v>102</v>
      </c>
    </row>
    <row r="57" spans="1:9" s="40" customFormat="1" ht="30" customHeight="1">
      <c r="A57" s="63" t="s">
        <v>319</v>
      </c>
      <c r="B57" s="80" t="s">
        <v>96</v>
      </c>
      <c r="C57" s="53" t="s">
        <v>267</v>
      </c>
      <c r="D57" s="48">
        <v>1</v>
      </c>
      <c r="E57" s="48">
        <v>1</v>
      </c>
      <c r="F57" s="49" t="s">
        <v>36</v>
      </c>
      <c r="G57" s="50">
        <v>80000</v>
      </c>
      <c r="H57" s="64">
        <f>D57*E57*G57</f>
        <v>80000</v>
      </c>
      <c r="I57" s="55"/>
    </row>
    <row r="58" spans="1:9" s="40" customFormat="1" ht="30" customHeight="1">
      <c r="A58" s="63" t="s">
        <v>136</v>
      </c>
      <c r="B58" s="80"/>
      <c r="C58" s="53" t="s">
        <v>268</v>
      </c>
      <c r="D58" s="48">
        <v>2</v>
      </c>
      <c r="E58" s="48">
        <v>2</v>
      </c>
      <c r="F58" s="49" t="s">
        <v>219</v>
      </c>
      <c r="G58" s="50">
        <v>3500</v>
      </c>
      <c r="H58" s="64">
        <f>D58*E58*G58</f>
        <v>14000</v>
      </c>
      <c r="I58" s="55"/>
    </row>
    <row r="59" spans="1:9" s="40" customFormat="1" ht="30" customHeight="1">
      <c r="A59" s="63" t="s">
        <v>137</v>
      </c>
      <c r="B59" s="80"/>
      <c r="C59" s="53" t="s">
        <v>269</v>
      </c>
      <c r="D59" s="48">
        <v>1</v>
      </c>
      <c r="E59" s="48">
        <v>1</v>
      </c>
      <c r="F59" s="49" t="s">
        <v>35</v>
      </c>
      <c r="G59" s="50">
        <v>5500</v>
      </c>
      <c r="H59" s="64">
        <f>D59*E59*G59</f>
        <v>5500</v>
      </c>
      <c r="I59" s="55"/>
    </row>
    <row r="60" spans="1:9" s="40" customFormat="1" ht="30" customHeight="1">
      <c r="A60" s="63" t="s">
        <v>138</v>
      </c>
      <c r="B60" s="80"/>
      <c r="C60" s="53" t="s">
        <v>270</v>
      </c>
      <c r="D60" s="48">
        <v>2</v>
      </c>
      <c r="E60" s="48">
        <v>1</v>
      </c>
      <c r="F60" s="49" t="s">
        <v>219</v>
      </c>
      <c r="G60" s="50">
        <v>2500</v>
      </c>
      <c r="H60" s="64">
        <f>D60*E60*G60</f>
        <v>5000</v>
      </c>
      <c r="I60" s="55"/>
    </row>
    <row r="61" spans="1:9" s="40" customFormat="1" ht="30" customHeight="1">
      <c r="A61" s="63" t="s">
        <v>320</v>
      </c>
      <c r="B61" s="80"/>
      <c r="C61" s="53" t="s">
        <v>218</v>
      </c>
      <c r="D61" s="48">
        <v>1</v>
      </c>
      <c r="E61" s="48">
        <v>1</v>
      </c>
      <c r="F61" s="49" t="s">
        <v>220</v>
      </c>
      <c r="G61" s="50">
        <v>5500</v>
      </c>
      <c r="H61" s="64">
        <f t="shared" ref="H61" si="6">D61*E61*G61</f>
        <v>5500</v>
      </c>
      <c r="I61" s="55"/>
    </row>
    <row r="62" spans="1:9" ht="30" customHeight="1">
      <c r="A62" s="63" t="s">
        <v>321</v>
      </c>
      <c r="B62" s="84" t="s">
        <v>276</v>
      </c>
      <c r="C62" s="53" t="s">
        <v>271</v>
      </c>
      <c r="D62" s="48">
        <v>1</v>
      </c>
      <c r="E62" s="48">
        <v>1</v>
      </c>
      <c r="F62" s="57" t="s">
        <v>31</v>
      </c>
      <c r="G62" s="50">
        <v>70000</v>
      </c>
      <c r="H62" s="64">
        <f>D62*E62*G62</f>
        <v>70000</v>
      </c>
      <c r="I62" s="55"/>
    </row>
    <row r="63" spans="1:9" ht="30" customHeight="1">
      <c r="A63" s="63" t="s">
        <v>322</v>
      </c>
      <c r="B63" s="85"/>
      <c r="C63" s="47" t="s">
        <v>103</v>
      </c>
      <c r="D63" s="48">
        <v>1</v>
      </c>
      <c r="E63" s="48">
        <v>1</v>
      </c>
      <c r="F63" s="57" t="s">
        <v>26</v>
      </c>
      <c r="G63" s="50">
        <v>1800</v>
      </c>
      <c r="H63" s="54">
        <f t="shared" ref="H63" si="7">D63*E63*G63</f>
        <v>1800</v>
      </c>
      <c r="I63" s="58"/>
    </row>
    <row r="64" spans="1:9" ht="30" customHeight="1">
      <c r="A64" s="63" t="s">
        <v>323</v>
      </c>
      <c r="B64" s="85"/>
      <c r="C64" s="47" t="s">
        <v>314</v>
      </c>
      <c r="D64" s="48">
        <v>1</v>
      </c>
      <c r="E64" s="48">
        <v>1</v>
      </c>
      <c r="F64" s="57" t="s">
        <v>26</v>
      </c>
      <c r="G64" s="50">
        <v>1000</v>
      </c>
      <c r="H64" s="54">
        <f>D64*E64*G64</f>
        <v>1000</v>
      </c>
      <c r="I64" s="58"/>
    </row>
    <row r="65" spans="1:9" ht="30" customHeight="1">
      <c r="A65" s="63" t="s">
        <v>324</v>
      </c>
      <c r="B65" s="85"/>
      <c r="C65" s="47" t="s">
        <v>286</v>
      </c>
      <c r="D65" s="48">
        <v>1</v>
      </c>
      <c r="E65" s="48">
        <v>1</v>
      </c>
      <c r="F65" s="57" t="s">
        <v>26</v>
      </c>
      <c r="G65" s="50">
        <v>8000</v>
      </c>
      <c r="H65" s="64">
        <f>D65*E65*G65</f>
        <v>8000</v>
      </c>
      <c r="I65" s="58"/>
    </row>
    <row r="66" spans="1:9" ht="30" customHeight="1">
      <c r="A66" s="63" t="s">
        <v>325</v>
      </c>
      <c r="B66" s="85"/>
      <c r="C66" s="53" t="s">
        <v>235</v>
      </c>
      <c r="D66" s="48">
        <v>1</v>
      </c>
      <c r="E66" s="48">
        <v>1</v>
      </c>
      <c r="F66" s="75" t="s">
        <v>26</v>
      </c>
      <c r="G66" s="50">
        <v>6000</v>
      </c>
      <c r="H66" s="54">
        <f t="shared" ref="H66:H69" si="8">D66*E66*G66</f>
        <v>6000</v>
      </c>
      <c r="I66" s="58"/>
    </row>
    <row r="67" spans="1:9" ht="30" customHeight="1">
      <c r="A67" s="63" t="s">
        <v>326</v>
      </c>
      <c r="B67" s="85"/>
      <c r="C67" s="53" t="s">
        <v>274</v>
      </c>
      <c r="D67" s="48">
        <v>10</v>
      </c>
      <c r="E67" s="48">
        <v>1</v>
      </c>
      <c r="F67" s="75" t="s">
        <v>236</v>
      </c>
      <c r="G67" s="50">
        <v>30</v>
      </c>
      <c r="H67" s="54">
        <f t="shared" si="8"/>
        <v>300</v>
      </c>
      <c r="I67" s="58"/>
    </row>
    <row r="68" spans="1:9" ht="30" customHeight="1">
      <c r="A68" s="63" t="s">
        <v>327</v>
      </c>
      <c r="B68" s="85"/>
      <c r="C68" s="53" t="s">
        <v>275</v>
      </c>
      <c r="D68" s="48">
        <v>1</v>
      </c>
      <c r="E68" s="48">
        <v>1</v>
      </c>
      <c r="F68" s="75" t="s">
        <v>237</v>
      </c>
      <c r="G68" s="50">
        <v>500</v>
      </c>
      <c r="H68" s="54">
        <f t="shared" si="8"/>
        <v>500</v>
      </c>
      <c r="I68" s="58"/>
    </row>
    <row r="69" spans="1:9" ht="30" customHeight="1">
      <c r="A69" s="63" t="s">
        <v>328</v>
      </c>
      <c r="B69" s="85"/>
      <c r="C69" s="53" t="s">
        <v>238</v>
      </c>
      <c r="D69" s="48">
        <v>2</v>
      </c>
      <c r="E69" s="48">
        <v>1</v>
      </c>
      <c r="F69" s="75" t="s">
        <v>239</v>
      </c>
      <c r="G69" s="50">
        <v>6500</v>
      </c>
      <c r="H69" s="54">
        <f t="shared" si="8"/>
        <v>13000</v>
      </c>
      <c r="I69" s="58"/>
    </row>
    <row r="70" spans="1:9" ht="30" customHeight="1">
      <c r="A70" s="63" t="s">
        <v>329</v>
      </c>
      <c r="B70" s="80" t="s">
        <v>91</v>
      </c>
      <c r="C70" s="47" t="s">
        <v>92</v>
      </c>
      <c r="D70" s="48">
        <v>1</v>
      </c>
      <c r="E70" s="48">
        <v>1</v>
      </c>
      <c r="F70" s="57" t="s">
        <v>38</v>
      </c>
      <c r="G70" s="59">
        <v>20000</v>
      </c>
      <c r="H70" s="54">
        <f>D70*E70*G70</f>
        <v>20000</v>
      </c>
      <c r="I70" s="58"/>
    </row>
    <row r="71" spans="1:9" ht="30" customHeight="1">
      <c r="A71" s="63" t="s">
        <v>330</v>
      </c>
      <c r="B71" s="80"/>
      <c r="C71" s="47" t="s">
        <v>93</v>
      </c>
      <c r="D71" s="48">
        <v>1</v>
      </c>
      <c r="E71" s="48">
        <v>1</v>
      </c>
      <c r="F71" s="57" t="s">
        <v>38</v>
      </c>
      <c r="G71" s="59">
        <v>20000</v>
      </c>
      <c r="H71" s="54">
        <f>D71*E71*G71</f>
        <v>20000</v>
      </c>
      <c r="I71" s="58"/>
    </row>
    <row r="72" spans="1:9" ht="30" customHeight="1">
      <c r="A72" s="63" t="s">
        <v>331</v>
      </c>
      <c r="B72" s="80"/>
      <c r="C72" s="47" t="s">
        <v>94</v>
      </c>
      <c r="D72" s="48">
        <v>15</v>
      </c>
      <c r="E72" s="48">
        <v>1</v>
      </c>
      <c r="F72" s="57" t="s">
        <v>39</v>
      </c>
      <c r="G72" s="59">
        <v>800</v>
      </c>
      <c r="H72" s="54">
        <f>D72*E72*G72</f>
        <v>12000</v>
      </c>
      <c r="I72" s="58"/>
    </row>
    <row r="73" spans="1:9" ht="30" customHeight="1">
      <c r="A73" s="81" t="s">
        <v>90</v>
      </c>
      <c r="B73" s="81"/>
      <c r="C73" s="81"/>
      <c r="D73" s="81"/>
      <c r="E73" s="81"/>
      <c r="F73" s="81"/>
      <c r="G73" s="81"/>
      <c r="H73" s="17">
        <f>SUM(H20:H72)</f>
        <v>1100578</v>
      </c>
      <c r="I73" s="19"/>
    </row>
    <row r="74" spans="1:9" ht="32.25" customHeight="1">
      <c r="A74" s="11" t="s">
        <v>44</v>
      </c>
      <c r="B74" s="11" t="s">
        <v>58</v>
      </c>
      <c r="C74" s="11" t="s">
        <v>46</v>
      </c>
      <c r="D74" s="45" t="s">
        <v>54</v>
      </c>
      <c r="E74" s="45" t="s">
        <v>67</v>
      </c>
      <c r="F74" s="45" t="s">
        <v>55</v>
      </c>
      <c r="G74" s="45" t="s">
        <v>50</v>
      </c>
      <c r="H74" s="45" t="s">
        <v>51</v>
      </c>
      <c r="I74" s="11" t="s">
        <v>52</v>
      </c>
    </row>
    <row r="75" spans="1:9" ht="20.100000000000001" customHeight="1">
      <c r="A75" s="3" t="s">
        <v>10</v>
      </c>
      <c r="B75" s="81" t="s">
        <v>68</v>
      </c>
      <c r="C75" s="81"/>
      <c r="D75" s="81"/>
      <c r="E75" s="81"/>
      <c r="F75" s="81"/>
      <c r="G75" s="81"/>
      <c r="H75" s="81"/>
      <c r="I75" s="81"/>
    </row>
    <row r="76" spans="1:9" ht="20.100000000000001" customHeight="1">
      <c r="A76" s="35" t="s">
        <v>11</v>
      </c>
      <c r="B76" s="37" t="s">
        <v>69</v>
      </c>
      <c r="C76" s="34"/>
      <c r="D76" s="22">
        <v>3</v>
      </c>
      <c r="E76" s="22">
        <v>2</v>
      </c>
      <c r="F76" s="15" t="s">
        <v>25</v>
      </c>
      <c r="G76" s="8">
        <v>600</v>
      </c>
      <c r="H76" s="9">
        <f>D76*E76*G76</f>
        <v>3600</v>
      </c>
      <c r="I76" s="19"/>
    </row>
    <row r="77" spans="1:9" ht="20.100000000000001" customHeight="1">
      <c r="A77" s="81"/>
      <c r="B77" s="81"/>
      <c r="C77" s="81"/>
      <c r="D77" s="81"/>
      <c r="E77" s="81"/>
      <c r="F77" s="81"/>
      <c r="G77" s="81"/>
      <c r="H77" s="17">
        <f>SUM(H76:H76)</f>
        <v>3600</v>
      </c>
      <c r="I77" s="19"/>
    </row>
    <row r="78" spans="1:9" ht="20.100000000000001" customHeight="1">
      <c r="A78" s="36" t="s">
        <v>77</v>
      </c>
      <c r="B78" s="36"/>
      <c r="C78" s="36"/>
      <c r="D78" s="36"/>
      <c r="E78" s="36"/>
      <c r="F78" s="36"/>
      <c r="G78" s="36"/>
      <c r="H78" s="23">
        <f>SUM(H9,H13,H17,H73,H77)</f>
        <v>1104178</v>
      </c>
      <c r="I78" s="26"/>
    </row>
    <row r="79" spans="1:9" ht="32.25" customHeight="1">
      <c r="A79" s="11" t="s">
        <v>44</v>
      </c>
      <c r="B79" s="11" t="s">
        <v>58</v>
      </c>
      <c r="C79" s="11" t="s">
        <v>70</v>
      </c>
      <c r="D79" s="97" t="s">
        <v>71</v>
      </c>
      <c r="E79" s="97"/>
      <c r="F79" s="45" t="s">
        <v>72</v>
      </c>
      <c r="G79" s="45" t="s">
        <v>73</v>
      </c>
      <c r="H79" s="45" t="s">
        <v>51</v>
      </c>
      <c r="I79" s="11" t="s">
        <v>74</v>
      </c>
    </row>
    <row r="80" spans="1:9" ht="20.100000000000001" customHeight="1">
      <c r="A80" s="3" t="s">
        <v>12</v>
      </c>
      <c r="B80" s="83" t="s">
        <v>75</v>
      </c>
      <c r="C80" s="83"/>
      <c r="D80" s="83"/>
      <c r="E80" s="83"/>
      <c r="F80" s="83"/>
      <c r="G80" s="83"/>
      <c r="H80" s="83"/>
      <c r="I80" s="83"/>
    </row>
    <row r="81" spans="1:9" ht="20.100000000000001" customHeight="1">
      <c r="A81" s="35" t="s">
        <v>13</v>
      </c>
      <c r="B81" s="19" t="s">
        <v>76</v>
      </c>
      <c r="C81" s="19"/>
      <c r="D81" s="98">
        <v>0.08</v>
      </c>
      <c r="E81" s="99"/>
      <c r="F81" s="15">
        <v>1</v>
      </c>
      <c r="G81" s="24">
        <f>H78</f>
        <v>1104178</v>
      </c>
      <c r="H81" s="9">
        <f>D81*G81</f>
        <v>88334.24</v>
      </c>
      <c r="I81" s="19"/>
    </row>
    <row r="82" spans="1:9" ht="20.100000000000001" customHeight="1">
      <c r="A82" s="100" t="s">
        <v>78</v>
      </c>
      <c r="B82" s="100"/>
      <c r="C82" s="100"/>
      <c r="D82" s="100"/>
      <c r="E82" s="100"/>
      <c r="F82" s="100"/>
      <c r="G82" s="100"/>
      <c r="H82" s="23">
        <f>H81</f>
        <v>88334.24</v>
      </c>
      <c r="I82" s="26"/>
    </row>
    <row r="83" spans="1:9" ht="32.25" customHeight="1">
      <c r="A83" s="11" t="s">
        <v>44</v>
      </c>
      <c r="B83" s="11" t="s">
        <v>58</v>
      </c>
      <c r="C83" s="11" t="s">
        <v>81</v>
      </c>
      <c r="D83" s="97" t="s">
        <v>71</v>
      </c>
      <c r="E83" s="97"/>
      <c r="F83" s="45" t="s">
        <v>55</v>
      </c>
      <c r="G83" s="45" t="s">
        <v>82</v>
      </c>
      <c r="H83" s="45" t="s">
        <v>83</v>
      </c>
      <c r="I83" s="11" t="s">
        <v>52</v>
      </c>
    </row>
    <row r="84" spans="1:9" ht="20.100000000000001" customHeight="1">
      <c r="A84" s="3" t="s">
        <v>14</v>
      </c>
      <c r="B84" s="83" t="s">
        <v>79</v>
      </c>
      <c r="C84" s="83"/>
      <c r="D84" s="83"/>
      <c r="E84" s="83"/>
      <c r="F84" s="83"/>
      <c r="G84" s="83"/>
      <c r="H84" s="83"/>
      <c r="I84" s="83"/>
    </row>
    <row r="85" spans="1:9" ht="20.100000000000001" customHeight="1">
      <c r="A85" s="35" t="s">
        <v>32</v>
      </c>
      <c r="B85" s="96" t="s">
        <v>37</v>
      </c>
      <c r="C85" s="19" t="s">
        <v>272</v>
      </c>
      <c r="D85" s="20">
        <v>3</v>
      </c>
      <c r="E85" s="20">
        <v>3</v>
      </c>
      <c r="F85" s="21" t="s">
        <v>28</v>
      </c>
      <c r="G85" s="24">
        <v>650</v>
      </c>
      <c r="H85" s="9">
        <f>D85*E85*G85</f>
        <v>5850</v>
      </c>
      <c r="I85" s="29"/>
    </row>
    <row r="86" spans="1:9" ht="20.100000000000001" customHeight="1">
      <c r="A86" s="39" t="s">
        <v>15</v>
      </c>
      <c r="B86" s="96"/>
      <c r="C86" s="19" t="s">
        <v>80</v>
      </c>
      <c r="D86" s="20">
        <v>5</v>
      </c>
      <c r="E86" s="20">
        <v>4</v>
      </c>
      <c r="F86" s="15" t="s">
        <v>25</v>
      </c>
      <c r="G86" s="24">
        <v>600</v>
      </c>
      <c r="H86" s="9">
        <f>D86*E86*G86</f>
        <v>12000</v>
      </c>
      <c r="I86" s="30"/>
    </row>
    <row r="87" spans="1:9" ht="20.100000000000001" customHeight="1">
      <c r="A87" s="100" t="s">
        <v>78</v>
      </c>
      <c r="B87" s="100"/>
      <c r="C87" s="100"/>
      <c r="D87" s="100"/>
      <c r="E87" s="100"/>
      <c r="F87" s="100"/>
      <c r="G87" s="100"/>
      <c r="H87" s="23">
        <f>SUM(H85:H86)</f>
        <v>17850</v>
      </c>
      <c r="I87" s="26"/>
    </row>
    <row r="88" spans="1:9" ht="32.25" customHeight="1">
      <c r="A88" s="11" t="s">
        <v>53</v>
      </c>
      <c r="B88" s="11" t="s">
        <v>58</v>
      </c>
      <c r="C88" s="11" t="s">
        <v>46</v>
      </c>
      <c r="D88" s="97" t="s">
        <v>84</v>
      </c>
      <c r="E88" s="97"/>
      <c r="F88" s="45" t="s">
        <v>55</v>
      </c>
      <c r="G88" s="45" t="s">
        <v>56</v>
      </c>
      <c r="H88" s="45" t="s">
        <v>51</v>
      </c>
      <c r="I88" s="11" t="s">
        <v>57</v>
      </c>
    </row>
    <row r="89" spans="1:9" ht="20.100000000000001" customHeight="1">
      <c r="A89" s="3" t="s">
        <v>16</v>
      </c>
      <c r="B89" s="83" t="s">
        <v>85</v>
      </c>
      <c r="C89" s="83"/>
      <c r="D89" s="83"/>
      <c r="E89" s="83"/>
      <c r="F89" s="83"/>
      <c r="G89" s="83"/>
      <c r="H89" s="83"/>
      <c r="I89" s="83"/>
    </row>
    <row r="90" spans="1:9" ht="20.100000000000001" customHeight="1">
      <c r="A90" s="3" t="s">
        <v>17</v>
      </c>
      <c r="B90" s="37" t="s">
        <v>18</v>
      </c>
      <c r="C90" s="32" t="s">
        <v>273</v>
      </c>
      <c r="D90" s="6">
        <v>5</v>
      </c>
      <c r="E90" s="6">
        <v>2</v>
      </c>
      <c r="F90" s="15" t="s">
        <v>26</v>
      </c>
      <c r="G90" s="8">
        <v>1500</v>
      </c>
      <c r="H90" s="9">
        <f>D90*E90*G90</f>
        <v>15000</v>
      </c>
      <c r="I90" s="32" t="s">
        <v>221</v>
      </c>
    </row>
    <row r="91" spans="1:9" ht="20.100000000000001" customHeight="1">
      <c r="A91" s="100" t="s">
        <v>78</v>
      </c>
      <c r="B91" s="100"/>
      <c r="C91" s="100"/>
      <c r="D91" s="100"/>
      <c r="E91" s="100"/>
      <c r="F91" s="100"/>
      <c r="G91" s="100"/>
      <c r="H91" s="23">
        <f>SUM(H90:H90)</f>
        <v>15000</v>
      </c>
      <c r="I91" s="26"/>
    </row>
    <row r="92" spans="1:9" ht="32.25" customHeight="1">
      <c r="A92" s="11" t="s">
        <v>44</v>
      </c>
      <c r="B92" s="11" t="s">
        <v>86</v>
      </c>
      <c r="C92" s="11" t="s">
        <v>46</v>
      </c>
      <c r="D92" s="97" t="s">
        <v>71</v>
      </c>
      <c r="E92" s="97"/>
      <c r="F92" s="45" t="s">
        <v>87</v>
      </c>
      <c r="G92" s="45" t="s">
        <v>50</v>
      </c>
      <c r="H92" s="45" t="s">
        <v>51</v>
      </c>
      <c r="I92" s="11" t="s">
        <v>52</v>
      </c>
    </row>
    <row r="93" spans="1:9" ht="20.100000000000001" customHeight="1">
      <c r="A93" s="3" t="s">
        <v>19</v>
      </c>
      <c r="B93" s="83" t="s">
        <v>88</v>
      </c>
      <c r="C93" s="83"/>
      <c r="D93" s="83"/>
      <c r="E93" s="83"/>
      <c r="F93" s="83"/>
      <c r="G93" s="83"/>
      <c r="H93" s="83"/>
      <c r="I93" s="83"/>
    </row>
    <row r="94" spans="1:9" ht="20.100000000000001" customHeight="1">
      <c r="A94" s="35" t="s">
        <v>21</v>
      </c>
      <c r="B94" s="19" t="s">
        <v>20</v>
      </c>
      <c r="C94" s="19"/>
      <c r="D94" s="98">
        <f>H91+H87+H82+H78</f>
        <v>1225362.24</v>
      </c>
      <c r="E94" s="99"/>
      <c r="F94" s="15"/>
      <c r="G94" s="24">
        <v>0.06</v>
      </c>
      <c r="H94" s="9">
        <f>D94*G94</f>
        <v>73521.734400000001</v>
      </c>
      <c r="I94" s="19"/>
    </row>
    <row r="95" spans="1:9" ht="20.100000000000001" customHeight="1">
      <c r="A95" s="27" t="s">
        <v>89</v>
      </c>
      <c r="B95" s="27"/>
      <c r="C95" s="27"/>
      <c r="D95" s="27"/>
      <c r="E95" s="27"/>
      <c r="F95" s="27"/>
      <c r="G95" s="27"/>
      <c r="H95" s="28">
        <f>H78+H82+H87+H91+H94</f>
        <v>1298883.9743999999</v>
      </c>
      <c r="I95" s="31"/>
    </row>
    <row r="96" spans="1:9" ht="20.100000000000001" customHeight="1">
      <c r="A96" s="101" t="s">
        <v>22</v>
      </c>
      <c r="B96" s="102"/>
      <c r="C96" s="102"/>
      <c r="D96" s="102"/>
      <c r="E96" s="102"/>
      <c r="F96" s="102"/>
      <c r="G96" s="102"/>
      <c r="H96" s="102"/>
      <c r="I96" s="102"/>
    </row>
    <row r="97" spans="8:8" ht="20.100000000000001" customHeight="1"/>
    <row r="98" spans="8:8">
      <c r="H98" s="46"/>
    </row>
    <row r="99" spans="8:8">
      <c r="H99" s="46"/>
    </row>
  </sheetData>
  <mergeCells count="38">
    <mergeCell ref="A96:I96"/>
    <mergeCell ref="A87:G87"/>
    <mergeCell ref="D88:E88"/>
    <mergeCell ref="B89:I89"/>
    <mergeCell ref="A91:G91"/>
    <mergeCell ref="D92:E92"/>
    <mergeCell ref="B93:I93"/>
    <mergeCell ref="D94:E94"/>
    <mergeCell ref="A73:G73"/>
    <mergeCell ref="B75:I75"/>
    <mergeCell ref="A77:G77"/>
    <mergeCell ref="B70:B72"/>
    <mergeCell ref="B62:B69"/>
    <mergeCell ref="B85:B86"/>
    <mergeCell ref="D79:E79"/>
    <mergeCell ref="B80:I80"/>
    <mergeCell ref="D81:E81"/>
    <mergeCell ref="A82:G82"/>
    <mergeCell ref="B84:I84"/>
    <mergeCell ref="D83:E83"/>
    <mergeCell ref="A1:I1"/>
    <mergeCell ref="A2:I2"/>
    <mergeCell ref="B4:I4"/>
    <mergeCell ref="A5:F5"/>
    <mergeCell ref="G5:I5"/>
    <mergeCell ref="A3:I3"/>
    <mergeCell ref="B57:B61"/>
    <mergeCell ref="A17:G17"/>
    <mergeCell ref="B19:H19"/>
    <mergeCell ref="B7:H7"/>
    <mergeCell ref="A9:G9"/>
    <mergeCell ref="B11:H11"/>
    <mergeCell ref="A13:G13"/>
    <mergeCell ref="B15:H15"/>
    <mergeCell ref="B46:B55"/>
    <mergeCell ref="B35:B38"/>
    <mergeCell ref="B39:B45"/>
    <mergeCell ref="B20:B33"/>
  </mergeCells>
  <phoneticPr fontId="15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1" zoomScale="90" zoomScaleNormal="90" workbookViewId="0">
      <selection activeCell="M10" sqref="M10"/>
    </sheetView>
  </sheetViews>
  <sheetFormatPr defaultRowHeight="13.5"/>
  <cols>
    <col min="3" max="3" width="65.875" customWidth="1"/>
    <col min="4" max="4" width="9.125" bestFit="1" customWidth="1"/>
    <col min="6" max="6" width="9.125" bestFit="1" customWidth="1"/>
    <col min="8" max="8" width="10.375" bestFit="1" customWidth="1"/>
    <col min="9" max="9" width="11.625" bestFit="1" customWidth="1"/>
  </cols>
  <sheetData>
    <row r="1" spans="1:9" s="65" customFormat="1" ht="20.100000000000001" customHeight="1">
      <c r="A1" s="66" t="s">
        <v>216</v>
      </c>
      <c r="B1" s="66" t="s">
        <v>208</v>
      </c>
      <c r="C1" s="66" t="s">
        <v>209</v>
      </c>
      <c r="D1" s="66" t="s">
        <v>210</v>
      </c>
      <c r="E1" s="66" t="s">
        <v>211</v>
      </c>
      <c r="F1" s="66" t="s">
        <v>212</v>
      </c>
      <c r="G1" s="66" t="s">
        <v>213</v>
      </c>
      <c r="H1" s="66" t="s">
        <v>214</v>
      </c>
      <c r="I1" s="66" t="s">
        <v>215</v>
      </c>
    </row>
    <row r="2" spans="1:9" s="71" customFormat="1" ht="20.100000000000001" customHeight="1">
      <c r="A2" s="69">
        <v>1</v>
      </c>
      <c r="B2" s="103" t="s">
        <v>158</v>
      </c>
      <c r="C2" s="67" t="s">
        <v>159</v>
      </c>
      <c r="D2" s="60">
        <v>135</v>
      </c>
      <c r="E2" s="62" t="s">
        <v>144</v>
      </c>
      <c r="F2" s="70">
        <v>1</v>
      </c>
      <c r="G2" s="70" t="s">
        <v>30</v>
      </c>
      <c r="H2" s="61">
        <v>600</v>
      </c>
      <c r="I2" s="61">
        <f>SUM(D2*F2*H2)</f>
        <v>81000</v>
      </c>
    </row>
    <row r="3" spans="1:9" s="71" customFormat="1" ht="20.100000000000001" customHeight="1">
      <c r="A3" s="69">
        <v>2</v>
      </c>
      <c r="B3" s="104"/>
      <c r="C3" s="67" t="s">
        <v>143</v>
      </c>
      <c r="D3" s="72">
        <v>4</v>
      </c>
      <c r="E3" s="72" t="s">
        <v>160</v>
      </c>
      <c r="F3" s="70">
        <v>1</v>
      </c>
      <c r="G3" s="70" t="s">
        <v>30</v>
      </c>
      <c r="H3" s="61">
        <v>1500</v>
      </c>
      <c r="I3" s="61">
        <f t="shared" ref="I3:I30" si="0">SUM(D3*F3*H3)</f>
        <v>6000</v>
      </c>
    </row>
    <row r="4" spans="1:9" s="71" customFormat="1" ht="20.100000000000001" customHeight="1">
      <c r="A4" s="69">
        <v>3</v>
      </c>
      <c r="B4" s="104"/>
      <c r="C4" s="67" t="s">
        <v>161</v>
      </c>
      <c r="D4" s="72">
        <v>1</v>
      </c>
      <c r="E4" s="72" t="s">
        <v>160</v>
      </c>
      <c r="F4" s="70">
        <v>1</v>
      </c>
      <c r="G4" s="70" t="s">
        <v>30</v>
      </c>
      <c r="H4" s="61">
        <v>22000</v>
      </c>
      <c r="I4" s="61">
        <f t="shared" si="0"/>
        <v>22000</v>
      </c>
    </row>
    <row r="5" spans="1:9" s="71" customFormat="1" ht="20.100000000000001" customHeight="1">
      <c r="A5" s="69">
        <v>4</v>
      </c>
      <c r="B5" s="104"/>
      <c r="C5" s="67" t="s">
        <v>162</v>
      </c>
      <c r="D5" s="72">
        <v>1</v>
      </c>
      <c r="E5" s="72" t="s">
        <v>160</v>
      </c>
      <c r="F5" s="70">
        <v>1</v>
      </c>
      <c r="G5" s="70" t="s">
        <v>30</v>
      </c>
      <c r="H5" s="61">
        <v>10000</v>
      </c>
      <c r="I5" s="61">
        <f t="shared" si="0"/>
        <v>10000</v>
      </c>
    </row>
    <row r="6" spans="1:9" s="71" customFormat="1" ht="20.100000000000001" customHeight="1">
      <c r="A6" s="69">
        <v>5</v>
      </c>
      <c r="B6" s="104"/>
      <c r="C6" s="67" t="s">
        <v>163</v>
      </c>
      <c r="D6" s="72">
        <v>1</v>
      </c>
      <c r="E6" s="72" t="s">
        <v>160</v>
      </c>
      <c r="F6" s="70">
        <v>1</v>
      </c>
      <c r="G6" s="70" t="s">
        <v>30</v>
      </c>
      <c r="H6" s="61">
        <v>5000</v>
      </c>
      <c r="I6" s="61">
        <f t="shared" si="0"/>
        <v>5000</v>
      </c>
    </row>
    <row r="7" spans="1:9" s="71" customFormat="1" ht="20.100000000000001" customHeight="1">
      <c r="A7" s="69">
        <v>6</v>
      </c>
      <c r="B7" s="104"/>
      <c r="C7" s="67" t="s">
        <v>164</v>
      </c>
      <c r="D7" s="72">
        <v>4</v>
      </c>
      <c r="E7" s="72" t="s">
        <v>160</v>
      </c>
      <c r="F7" s="70">
        <v>1</v>
      </c>
      <c r="G7" s="70" t="s">
        <v>30</v>
      </c>
      <c r="H7" s="61">
        <v>2000</v>
      </c>
      <c r="I7" s="61">
        <f t="shared" si="0"/>
        <v>8000</v>
      </c>
    </row>
    <row r="8" spans="1:9" s="71" customFormat="1" ht="20.100000000000001" customHeight="1">
      <c r="A8" s="69">
        <v>7</v>
      </c>
      <c r="B8" s="104"/>
      <c r="C8" s="67" t="s">
        <v>241</v>
      </c>
      <c r="D8" s="72">
        <v>4</v>
      </c>
      <c r="E8" s="72" t="s">
        <v>160</v>
      </c>
      <c r="F8" s="70">
        <v>1</v>
      </c>
      <c r="G8" s="70" t="s">
        <v>30</v>
      </c>
      <c r="H8" s="61">
        <v>800</v>
      </c>
      <c r="I8" s="61">
        <f t="shared" si="0"/>
        <v>3200</v>
      </c>
    </row>
    <row r="9" spans="1:9" s="71" customFormat="1" ht="20.100000000000001" customHeight="1">
      <c r="A9" s="69">
        <v>8</v>
      </c>
      <c r="B9" s="104"/>
      <c r="C9" s="67" t="s">
        <v>165</v>
      </c>
      <c r="D9" s="72">
        <v>2</v>
      </c>
      <c r="E9" s="72" t="s">
        <v>160</v>
      </c>
      <c r="F9" s="70">
        <v>1</v>
      </c>
      <c r="G9" s="70" t="s">
        <v>30</v>
      </c>
      <c r="H9" s="61">
        <v>400</v>
      </c>
      <c r="I9" s="61">
        <f t="shared" si="0"/>
        <v>800</v>
      </c>
    </row>
    <row r="10" spans="1:9" s="71" customFormat="1" ht="20.100000000000001" customHeight="1">
      <c r="A10" s="69">
        <v>9</v>
      </c>
      <c r="B10" s="104"/>
      <c r="C10" s="67" t="s">
        <v>166</v>
      </c>
      <c r="D10" s="72">
        <v>5</v>
      </c>
      <c r="E10" s="72" t="s">
        <v>160</v>
      </c>
      <c r="F10" s="70">
        <v>1</v>
      </c>
      <c r="G10" s="70" t="s">
        <v>30</v>
      </c>
      <c r="H10" s="61">
        <v>200</v>
      </c>
      <c r="I10" s="61">
        <f t="shared" si="0"/>
        <v>1000</v>
      </c>
    </row>
    <row r="11" spans="1:9" s="71" customFormat="1" ht="20.100000000000001" customHeight="1">
      <c r="A11" s="69">
        <v>10</v>
      </c>
      <c r="B11" s="104"/>
      <c r="C11" s="67" t="s">
        <v>167</v>
      </c>
      <c r="D11" s="72">
        <v>2</v>
      </c>
      <c r="E11" s="72" t="s">
        <v>160</v>
      </c>
      <c r="F11" s="70">
        <v>1</v>
      </c>
      <c r="G11" s="70" t="s">
        <v>30</v>
      </c>
      <c r="H11" s="61">
        <v>2000</v>
      </c>
      <c r="I11" s="61">
        <f t="shared" si="0"/>
        <v>4000</v>
      </c>
    </row>
    <row r="12" spans="1:9" s="71" customFormat="1" ht="20.100000000000001" customHeight="1">
      <c r="A12" s="69">
        <v>11</v>
      </c>
      <c r="B12" s="104"/>
      <c r="C12" s="67" t="s">
        <v>168</v>
      </c>
      <c r="D12" s="72">
        <v>1</v>
      </c>
      <c r="E12" s="72" t="s">
        <v>160</v>
      </c>
      <c r="F12" s="70">
        <v>1</v>
      </c>
      <c r="G12" s="70" t="s">
        <v>30</v>
      </c>
      <c r="H12" s="61">
        <v>4000</v>
      </c>
      <c r="I12" s="61">
        <f t="shared" si="0"/>
        <v>4000</v>
      </c>
    </row>
    <row r="13" spans="1:9" s="71" customFormat="1" ht="20.100000000000001" customHeight="1">
      <c r="A13" s="69">
        <v>12</v>
      </c>
      <c r="B13" s="104"/>
      <c r="C13" s="67" t="s">
        <v>169</v>
      </c>
      <c r="D13" s="72">
        <v>1</v>
      </c>
      <c r="E13" s="72" t="s">
        <v>170</v>
      </c>
      <c r="F13" s="70">
        <v>1</v>
      </c>
      <c r="G13" s="70" t="s">
        <v>30</v>
      </c>
      <c r="H13" s="61">
        <v>800</v>
      </c>
      <c r="I13" s="61">
        <f t="shared" si="0"/>
        <v>800</v>
      </c>
    </row>
    <row r="14" spans="1:9" s="71" customFormat="1" ht="20.100000000000001" customHeight="1">
      <c r="A14" s="69">
        <v>13</v>
      </c>
      <c r="B14" s="104"/>
      <c r="C14" s="67" t="s">
        <v>171</v>
      </c>
      <c r="D14" s="72">
        <v>6</v>
      </c>
      <c r="E14" s="72" t="s">
        <v>170</v>
      </c>
      <c r="F14" s="70">
        <v>1</v>
      </c>
      <c r="G14" s="70" t="s">
        <v>30</v>
      </c>
      <c r="H14" s="61">
        <v>500</v>
      </c>
      <c r="I14" s="61">
        <f t="shared" si="0"/>
        <v>3000</v>
      </c>
    </row>
    <row r="15" spans="1:9" s="71" customFormat="1" ht="20.100000000000001" customHeight="1">
      <c r="A15" s="69">
        <v>14</v>
      </c>
      <c r="B15" s="104"/>
      <c r="C15" s="67" t="s">
        <v>172</v>
      </c>
      <c r="D15" s="72">
        <v>1</v>
      </c>
      <c r="E15" s="72" t="s">
        <v>160</v>
      </c>
      <c r="F15" s="70">
        <v>1</v>
      </c>
      <c r="G15" s="70" t="s">
        <v>30</v>
      </c>
      <c r="H15" s="61">
        <v>300</v>
      </c>
      <c r="I15" s="61">
        <f t="shared" si="0"/>
        <v>300</v>
      </c>
    </row>
    <row r="16" spans="1:9" s="71" customFormat="1" ht="20.100000000000001" customHeight="1">
      <c r="A16" s="69">
        <v>15</v>
      </c>
      <c r="B16" s="104"/>
      <c r="C16" s="67" t="s">
        <v>173</v>
      </c>
      <c r="D16" s="72">
        <v>1</v>
      </c>
      <c r="E16" s="72" t="s">
        <v>160</v>
      </c>
      <c r="F16" s="70">
        <v>1</v>
      </c>
      <c r="G16" s="70" t="s">
        <v>30</v>
      </c>
      <c r="H16" s="61">
        <v>1000</v>
      </c>
      <c r="I16" s="61">
        <f t="shared" si="0"/>
        <v>1000</v>
      </c>
    </row>
    <row r="17" spans="1:9" s="71" customFormat="1" ht="20.100000000000001" customHeight="1">
      <c r="A17" s="69">
        <v>16</v>
      </c>
      <c r="B17" s="104"/>
      <c r="C17" s="67" t="s">
        <v>174</v>
      </c>
      <c r="D17" s="72">
        <v>1</v>
      </c>
      <c r="E17" s="72" t="s">
        <v>160</v>
      </c>
      <c r="F17" s="70">
        <v>1</v>
      </c>
      <c r="G17" s="70" t="s">
        <v>30</v>
      </c>
      <c r="H17" s="61">
        <v>300</v>
      </c>
      <c r="I17" s="61">
        <f t="shared" si="0"/>
        <v>300</v>
      </c>
    </row>
    <row r="18" spans="1:9" s="71" customFormat="1" ht="20.100000000000001" customHeight="1">
      <c r="A18" s="69">
        <v>17</v>
      </c>
      <c r="B18" s="105" t="s">
        <v>175</v>
      </c>
      <c r="C18" s="67" t="s">
        <v>176</v>
      </c>
      <c r="D18" s="72">
        <v>1500</v>
      </c>
      <c r="E18" s="72" t="s">
        <v>177</v>
      </c>
      <c r="F18" s="70">
        <v>1</v>
      </c>
      <c r="G18" s="70" t="s">
        <v>178</v>
      </c>
      <c r="H18" s="61">
        <v>20</v>
      </c>
      <c r="I18" s="61">
        <f t="shared" si="0"/>
        <v>30000</v>
      </c>
    </row>
    <row r="19" spans="1:9" s="71" customFormat="1" ht="20.100000000000001" customHeight="1">
      <c r="A19" s="69">
        <v>18</v>
      </c>
      <c r="B19" s="105"/>
      <c r="C19" s="67" t="s">
        <v>179</v>
      </c>
      <c r="D19" s="72">
        <v>50</v>
      </c>
      <c r="E19" s="72" t="s">
        <v>180</v>
      </c>
      <c r="F19" s="70">
        <v>1</v>
      </c>
      <c r="G19" s="70" t="s">
        <v>178</v>
      </c>
      <c r="H19" s="61">
        <v>100</v>
      </c>
      <c r="I19" s="61">
        <f t="shared" si="0"/>
        <v>5000</v>
      </c>
    </row>
    <row r="20" spans="1:9" s="71" customFormat="1" ht="20.100000000000001" customHeight="1">
      <c r="A20" s="69">
        <v>19</v>
      </c>
      <c r="B20" s="105"/>
      <c r="C20" s="67" t="s">
        <v>181</v>
      </c>
      <c r="D20" s="72">
        <v>30</v>
      </c>
      <c r="E20" s="72" t="s">
        <v>182</v>
      </c>
      <c r="F20" s="70">
        <v>1</v>
      </c>
      <c r="G20" s="70" t="s">
        <v>178</v>
      </c>
      <c r="H20" s="61">
        <v>1000</v>
      </c>
      <c r="I20" s="61">
        <f t="shared" si="0"/>
        <v>30000</v>
      </c>
    </row>
    <row r="21" spans="1:9" s="71" customFormat="1" ht="20.100000000000001" customHeight="1">
      <c r="A21" s="69">
        <v>20</v>
      </c>
      <c r="B21" s="105"/>
      <c r="C21" s="67" t="s">
        <v>183</v>
      </c>
      <c r="D21" s="72">
        <v>54</v>
      </c>
      <c r="E21" s="72" t="s">
        <v>184</v>
      </c>
      <c r="F21" s="70">
        <v>1</v>
      </c>
      <c r="G21" s="70" t="s">
        <v>178</v>
      </c>
      <c r="H21" s="61">
        <v>500</v>
      </c>
      <c r="I21" s="61">
        <f t="shared" si="0"/>
        <v>27000</v>
      </c>
    </row>
    <row r="22" spans="1:9" s="71" customFormat="1" ht="20.100000000000001" customHeight="1">
      <c r="A22" s="69">
        <v>21</v>
      </c>
      <c r="B22" s="105"/>
      <c r="C22" s="67" t="s">
        <v>185</v>
      </c>
      <c r="D22" s="72">
        <v>80</v>
      </c>
      <c r="E22" s="72" t="s">
        <v>184</v>
      </c>
      <c r="F22" s="70">
        <v>1</v>
      </c>
      <c r="G22" s="70" t="s">
        <v>178</v>
      </c>
      <c r="H22" s="61">
        <v>150</v>
      </c>
      <c r="I22" s="61">
        <f t="shared" si="0"/>
        <v>12000</v>
      </c>
    </row>
    <row r="23" spans="1:9" s="71" customFormat="1" ht="20.100000000000001" customHeight="1">
      <c r="A23" s="69">
        <v>22</v>
      </c>
      <c r="B23" s="105"/>
      <c r="C23" s="67" t="s">
        <v>186</v>
      </c>
      <c r="D23" s="72">
        <v>2</v>
      </c>
      <c r="E23" s="72" t="s">
        <v>182</v>
      </c>
      <c r="F23" s="70">
        <v>1</v>
      </c>
      <c r="G23" s="70" t="s">
        <v>178</v>
      </c>
      <c r="H23" s="61">
        <v>600</v>
      </c>
      <c r="I23" s="61">
        <f t="shared" si="0"/>
        <v>1200</v>
      </c>
    </row>
    <row r="24" spans="1:9" s="71" customFormat="1" ht="20.100000000000001" customHeight="1">
      <c r="A24" s="69">
        <v>23</v>
      </c>
      <c r="B24" s="105"/>
      <c r="C24" s="67" t="s">
        <v>187</v>
      </c>
      <c r="D24" s="72">
        <v>1</v>
      </c>
      <c r="E24" s="72" t="s">
        <v>182</v>
      </c>
      <c r="F24" s="70">
        <v>1</v>
      </c>
      <c r="G24" s="70" t="s">
        <v>178</v>
      </c>
      <c r="H24" s="61">
        <v>3000</v>
      </c>
      <c r="I24" s="61">
        <f t="shared" si="0"/>
        <v>3000</v>
      </c>
    </row>
    <row r="25" spans="1:9" s="71" customFormat="1" ht="20.100000000000001" customHeight="1">
      <c r="A25" s="69">
        <v>24</v>
      </c>
      <c r="B25" s="105"/>
      <c r="C25" s="67" t="s">
        <v>188</v>
      </c>
      <c r="D25" s="72">
        <v>10</v>
      </c>
      <c r="E25" s="72" t="s">
        <v>182</v>
      </c>
      <c r="F25" s="70">
        <v>1</v>
      </c>
      <c r="G25" s="70" t="s">
        <v>178</v>
      </c>
      <c r="H25" s="61">
        <v>500</v>
      </c>
      <c r="I25" s="61">
        <f t="shared" si="0"/>
        <v>5000</v>
      </c>
    </row>
    <row r="26" spans="1:9" s="71" customFormat="1" ht="20.100000000000001" customHeight="1">
      <c r="A26" s="69">
        <v>25</v>
      </c>
      <c r="B26" s="105"/>
      <c r="C26" s="67" t="s">
        <v>189</v>
      </c>
      <c r="D26" s="72">
        <v>1</v>
      </c>
      <c r="E26" s="72" t="s">
        <v>182</v>
      </c>
      <c r="F26" s="70">
        <v>1</v>
      </c>
      <c r="G26" s="70" t="s">
        <v>178</v>
      </c>
      <c r="H26" s="61">
        <v>300</v>
      </c>
      <c r="I26" s="61">
        <f t="shared" si="0"/>
        <v>300</v>
      </c>
    </row>
    <row r="27" spans="1:9" s="71" customFormat="1" ht="20.100000000000001" customHeight="1">
      <c r="A27" s="69">
        <v>26</v>
      </c>
      <c r="B27" s="103" t="s">
        <v>190</v>
      </c>
      <c r="C27" s="67" t="s">
        <v>191</v>
      </c>
      <c r="D27" s="60">
        <v>16</v>
      </c>
      <c r="E27" s="62" t="s">
        <v>192</v>
      </c>
      <c r="F27" s="70">
        <v>1</v>
      </c>
      <c r="G27" s="70" t="s">
        <v>30</v>
      </c>
      <c r="H27" s="61">
        <v>1000</v>
      </c>
      <c r="I27" s="61">
        <f t="shared" si="0"/>
        <v>16000</v>
      </c>
    </row>
    <row r="28" spans="1:9" s="71" customFormat="1" ht="20.100000000000001" customHeight="1">
      <c r="A28" s="69">
        <v>27</v>
      </c>
      <c r="B28" s="104"/>
      <c r="C28" s="67" t="s">
        <v>193</v>
      </c>
      <c r="D28" s="60">
        <v>4</v>
      </c>
      <c r="E28" s="62" t="s">
        <v>192</v>
      </c>
      <c r="F28" s="70">
        <v>1</v>
      </c>
      <c r="G28" s="70" t="s">
        <v>30</v>
      </c>
      <c r="H28" s="61">
        <v>1000</v>
      </c>
      <c r="I28" s="61">
        <f t="shared" si="0"/>
        <v>4000</v>
      </c>
    </row>
    <row r="29" spans="1:9" s="71" customFormat="1" ht="20.100000000000001" customHeight="1">
      <c r="A29" s="69">
        <v>28</v>
      </c>
      <c r="B29" s="104"/>
      <c r="C29" s="67" t="s">
        <v>194</v>
      </c>
      <c r="D29" s="60">
        <v>8</v>
      </c>
      <c r="E29" s="62" t="s">
        <v>192</v>
      </c>
      <c r="F29" s="70">
        <v>1</v>
      </c>
      <c r="G29" s="70" t="s">
        <v>178</v>
      </c>
      <c r="H29" s="61">
        <v>1000</v>
      </c>
      <c r="I29" s="61">
        <f t="shared" si="0"/>
        <v>8000</v>
      </c>
    </row>
    <row r="30" spans="1:9" s="71" customFormat="1" ht="20.100000000000001" customHeight="1">
      <c r="A30" s="69">
        <v>29</v>
      </c>
      <c r="B30" s="104"/>
      <c r="C30" s="67" t="s">
        <v>195</v>
      </c>
      <c r="D30" s="60">
        <v>6</v>
      </c>
      <c r="E30" s="62" t="s">
        <v>160</v>
      </c>
      <c r="F30" s="70">
        <v>1</v>
      </c>
      <c r="G30" s="70" t="s">
        <v>30</v>
      </c>
      <c r="H30" s="61">
        <v>500</v>
      </c>
      <c r="I30" s="61">
        <f t="shared" si="0"/>
        <v>3000</v>
      </c>
    </row>
    <row r="31" spans="1:9" s="71" customFormat="1" ht="20.100000000000001" customHeight="1">
      <c r="A31" s="69">
        <v>30</v>
      </c>
      <c r="B31" s="104"/>
      <c r="C31" s="67" t="s">
        <v>196</v>
      </c>
      <c r="D31" s="60">
        <v>1</v>
      </c>
      <c r="E31" s="62" t="s">
        <v>160</v>
      </c>
      <c r="F31" s="70">
        <v>1</v>
      </c>
      <c r="G31" s="70" t="s">
        <v>30</v>
      </c>
      <c r="H31" s="61">
        <v>500</v>
      </c>
      <c r="I31" s="61">
        <f>SUM(D31*F31*H31)</f>
        <v>500</v>
      </c>
    </row>
    <row r="32" spans="1:9" s="71" customFormat="1" ht="20.100000000000001" customHeight="1">
      <c r="A32" s="69">
        <v>31</v>
      </c>
      <c r="B32" s="104"/>
      <c r="C32" s="67" t="s">
        <v>197</v>
      </c>
      <c r="D32" s="60">
        <v>8</v>
      </c>
      <c r="E32" s="62" t="s">
        <v>160</v>
      </c>
      <c r="F32" s="70">
        <v>1</v>
      </c>
      <c r="G32" s="70" t="s">
        <v>30</v>
      </c>
      <c r="H32" s="61">
        <v>500</v>
      </c>
      <c r="I32" s="61">
        <f t="shared" ref="I32:I37" si="1">SUM(D32*F32*H32)</f>
        <v>4000</v>
      </c>
    </row>
    <row r="33" spans="1:9" s="71" customFormat="1" ht="20.100000000000001" customHeight="1">
      <c r="A33" s="69">
        <v>32</v>
      </c>
      <c r="B33" s="104"/>
      <c r="C33" s="67" t="s">
        <v>198</v>
      </c>
      <c r="D33" s="60">
        <v>8</v>
      </c>
      <c r="E33" s="62" t="s">
        <v>160</v>
      </c>
      <c r="F33" s="70">
        <v>1</v>
      </c>
      <c r="G33" s="70" t="s">
        <v>30</v>
      </c>
      <c r="H33" s="61">
        <v>500</v>
      </c>
      <c r="I33" s="61">
        <f t="shared" si="1"/>
        <v>4000</v>
      </c>
    </row>
    <row r="34" spans="1:9" s="71" customFormat="1" ht="20.100000000000001" customHeight="1">
      <c r="A34" s="69">
        <v>33</v>
      </c>
      <c r="B34" s="104"/>
      <c r="C34" s="67" t="s">
        <v>199</v>
      </c>
      <c r="D34" s="60">
        <v>1</v>
      </c>
      <c r="E34" s="62" t="s">
        <v>160</v>
      </c>
      <c r="F34" s="70">
        <v>1</v>
      </c>
      <c r="G34" s="70" t="s">
        <v>30</v>
      </c>
      <c r="H34" s="61">
        <v>500</v>
      </c>
      <c r="I34" s="61">
        <f t="shared" si="1"/>
        <v>500</v>
      </c>
    </row>
    <row r="35" spans="1:9" s="71" customFormat="1" ht="20.100000000000001" customHeight="1">
      <c r="A35" s="69">
        <v>34</v>
      </c>
      <c r="B35" s="104"/>
      <c r="C35" s="67" t="s">
        <v>200</v>
      </c>
      <c r="D35" s="60">
        <v>2</v>
      </c>
      <c r="E35" s="62" t="s">
        <v>160</v>
      </c>
      <c r="F35" s="70">
        <v>1</v>
      </c>
      <c r="G35" s="70" t="s">
        <v>30</v>
      </c>
      <c r="H35" s="61">
        <v>500</v>
      </c>
      <c r="I35" s="61">
        <f t="shared" si="1"/>
        <v>1000</v>
      </c>
    </row>
    <row r="36" spans="1:9" s="71" customFormat="1" ht="20.100000000000001" customHeight="1">
      <c r="A36" s="69">
        <v>35</v>
      </c>
      <c r="B36" s="104"/>
      <c r="C36" s="67" t="s">
        <v>201</v>
      </c>
      <c r="D36" s="60">
        <v>1</v>
      </c>
      <c r="E36" s="62" t="s">
        <v>160</v>
      </c>
      <c r="F36" s="70">
        <v>1</v>
      </c>
      <c r="G36" s="70" t="s">
        <v>30</v>
      </c>
      <c r="H36" s="61">
        <v>500</v>
      </c>
      <c r="I36" s="61">
        <f t="shared" si="1"/>
        <v>500</v>
      </c>
    </row>
    <row r="37" spans="1:9" s="71" customFormat="1" ht="20.100000000000001" customHeight="1">
      <c r="A37" s="69">
        <v>36</v>
      </c>
      <c r="B37" s="104"/>
      <c r="C37" s="67" t="s">
        <v>202</v>
      </c>
      <c r="D37" s="60">
        <v>10</v>
      </c>
      <c r="E37" s="62" t="s">
        <v>203</v>
      </c>
      <c r="F37" s="70">
        <v>1</v>
      </c>
      <c r="G37" s="70" t="s">
        <v>145</v>
      </c>
      <c r="H37" s="61">
        <v>80</v>
      </c>
      <c r="I37" s="61">
        <f t="shared" si="1"/>
        <v>800</v>
      </c>
    </row>
    <row r="38" spans="1:9" s="71" customFormat="1" ht="20.100000000000001" customHeight="1">
      <c r="A38" s="69">
        <v>37</v>
      </c>
      <c r="B38" s="104"/>
      <c r="C38" s="67" t="s">
        <v>204</v>
      </c>
      <c r="D38" s="60">
        <v>1</v>
      </c>
      <c r="E38" s="62" t="s">
        <v>148</v>
      </c>
      <c r="F38" s="70">
        <v>1</v>
      </c>
      <c r="G38" s="70" t="s">
        <v>30</v>
      </c>
      <c r="H38" s="61">
        <v>2000</v>
      </c>
      <c r="I38" s="61">
        <f>H38*F38*D38</f>
        <v>2000</v>
      </c>
    </row>
    <row r="39" spans="1:9" s="71" customFormat="1" ht="20.100000000000001" customHeight="1">
      <c r="A39" s="69">
        <v>38</v>
      </c>
      <c r="B39" s="103" t="s">
        <v>146</v>
      </c>
      <c r="C39" s="67" t="s">
        <v>205</v>
      </c>
      <c r="D39" s="60">
        <v>3</v>
      </c>
      <c r="E39" s="62" t="s">
        <v>7</v>
      </c>
      <c r="F39" s="70">
        <v>1</v>
      </c>
      <c r="G39" s="70" t="s">
        <v>30</v>
      </c>
      <c r="H39" s="61">
        <v>1500</v>
      </c>
      <c r="I39" s="61">
        <f t="shared" ref="I39:I40" si="2">H39*F39*D39</f>
        <v>4500</v>
      </c>
    </row>
    <row r="40" spans="1:9" s="71" customFormat="1" ht="20.100000000000001" customHeight="1">
      <c r="A40" s="69">
        <v>39</v>
      </c>
      <c r="B40" s="106"/>
      <c r="C40" s="67" t="s">
        <v>206</v>
      </c>
      <c r="D40" s="60">
        <v>25</v>
      </c>
      <c r="E40" s="62" t="s">
        <v>7</v>
      </c>
      <c r="F40" s="70">
        <v>2</v>
      </c>
      <c r="G40" s="70" t="s">
        <v>145</v>
      </c>
      <c r="H40" s="61">
        <v>300</v>
      </c>
      <c r="I40" s="61">
        <f t="shared" si="2"/>
        <v>15000</v>
      </c>
    </row>
    <row r="41" spans="1:9" s="71" customFormat="1" ht="20.100000000000001" customHeight="1">
      <c r="A41" s="73">
        <v>40</v>
      </c>
      <c r="B41" s="68" t="s">
        <v>147</v>
      </c>
      <c r="C41" s="67" t="s">
        <v>207</v>
      </c>
      <c r="D41" s="60">
        <v>4</v>
      </c>
      <c r="E41" s="62" t="s">
        <v>149</v>
      </c>
      <c r="F41" s="70">
        <v>2</v>
      </c>
      <c r="G41" s="70" t="s">
        <v>145</v>
      </c>
      <c r="H41" s="61">
        <v>3000</v>
      </c>
      <c r="I41" s="61">
        <f>H41*F41*D41</f>
        <v>24000</v>
      </c>
    </row>
    <row r="42" spans="1:9" ht="20.100000000000001" customHeight="1">
      <c r="H42" s="44" t="s">
        <v>217</v>
      </c>
      <c r="I42" s="74">
        <f>SUM(I2:I41)</f>
        <v>351700</v>
      </c>
    </row>
    <row r="43" spans="1:9" ht="20.100000000000001" customHeight="1"/>
    <row r="44" spans="1:9" ht="20.100000000000001" customHeight="1"/>
    <row r="45" spans="1:9" ht="20.100000000000001" customHeight="1"/>
    <row r="46" spans="1:9" ht="20.100000000000001" customHeight="1"/>
    <row r="47" spans="1:9" ht="20.100000000000001" customHeight="1"/>
  </sheetData>
  <mergeCells count="4">
    <mergeCell ref="B2:B17"/>
    <mergeCell ref="B18:B26"/>
    <mergeCell ref="B27:B38"/>
    <mergeCell ref="B39:B40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" sqref="E1:E19"/>
    </sheetView>
  </sheetViews>
  <sheetFormatPr defaultRowHeight="13.5"/>
  <cols>
    <col min="1" max="1" width="27.625" bestFit="1" customWidth="1"/>
  </cols>
  <sheetData>
    <row r="1" spans="1:5" s="77" customFormat="1" ht="20.100000000000001" customHeight="1">
      <c r="A1" s="76" t="s">
        <v>243</v>
      </c>
      <c r="B1" s="76">
        <v>1</v>
      </c>
      <c r="C1" s="76" t="s">
        <v>242</v>
      </c>
      <c r="D1" s="76">
        <v>2500</v>
      </c>
      <c r="E1" s="76">
        <f t="shared" ref="E1:E19" si="0">D1*B1</f>
        <v>2500</v>
      </c>
    </row>
    <row r="2" spans="1:5" s="77" customFormat="1" ht="20.100000000000001" customHeight="1">
      <c r="A2" s="76" t="s">
        <v>244</v>
      </c>
      <c r="B2" s="76">
        <v>2</v>
      </c>
      <c r="C2" s="76" t="s">
        <v>242</v>
      </c>
      <c r="D2" s="76">
        <v>600</v>
      </c>
      <c r="E2" s="76">
        <f t="shared" si="0"/>
        <v>1200</v>
      </c>
    </row>
    <row r="3" spans="1:5" s="77" customFormat="1" ht="20.100000000000001" customHeight="1">
      <c r="A3" s="76" t="s">
        <v>245</v>
      </c>
      <c r="B3" s="76">
        <v>1</v>
      </c>
      <c r="C3" s="76" t="s">
        <v>242</v>
      </c>
      <c r="D3" s="76">
        <v>2500</v>
      </c>
      <c r="E3" s="76">
        <f t="shared" si="0"/>
        <v>2500</v>
      </c>
    </row>
    <row r="4" spans="1:5" s="77" customFormat="1" ht="20.100000000000001" customHeight="1">
      <c r="A4" s="76" t="s">
        <v>246</v>
      </c>
      <c r="B4" s="76">
        <v>2</v>
      </c>
      <c r="C4" s="76" t="s">
        <v>247</v>
      </c>
      <c r="D4" s="76">
        <v>600</v>
      </c>
      <c r="E4" s="76">
        <f t="shared" si="0"/>
        <v>1200</v>
      </c>
    </row>
    <row r="5" spans="1:5" s="77" customFormat="1" ht="20.100000000000001" customHeight="1">
      <c r="A5" s="76" t="s">
        <v>248</v>
      </c>
      <c r="B5" s="76">
        <v>1</v>
      </c>
      <c r="C5" s="76" t="s">
        <v>249</v>
      </c>
      <c r="D5" s="76">
        <v>600</v>
      </c>
      <c r="E5" s="76">
        <f t="shared" si="0"/>
        <v>600</v>
      </c>
    </row>
    <row r="6" spans="1:5" s="77" customFormat="1" ht="20.100000000000001" customHeight="1">
      <c r="A6" s="76" t="s">
        <v>250</v>
      </c>
      <c r="B6" s="76">
        <v>4</v>
      </c>
      <c r="C6" s="76" t="s">
        <v>247</v>
      </c>
      <c r="D6" s="76">
        <v>400</v>
      </c>
      <c r="E6" s="76">
        <f t="shared" si="0"/>
        <v>1600</v>
      </c>
    </row>
    <row r="7" spans="1:5" s="77" customFormat="1" ht="20.100000000000001" customHeight="1">
      <c r="A7" s="76" t="s">
        <v>251</v>
      </c>
      <c r="B7" s="76">
        <v>1</v>
      </c>
      <c r="C7" s="76" t="s">
        <v>247</v>
      </c>
      <c r="D7" s="76">
        <v>500</v>
      </c>
      <c r="E7" s="76">
        <f t="shared" si="0"/>
        <v>500</v>
      </c>
    </row>
    <row r="8" spans="1:5" s="77" customFormat="1" ht="20.100000000000001" customHeight="1">
      <c r="A8" s="76" t="s">
        <v>252</v>
      </c>
      <c r="B8" s="76">
        <v>1</v>
      </c>
      <c r="C8" s="76" t="s">
        <v>247</v>
      </c>
      <c r="D8" s="76">
        <v>200</v>
      </c>
      <c r="E8" s="76">
        <f t="shared" si="0"/>
        <v>200</v>
      </c>
    </row>
    <row r="9" spans="1:5" s="77" customFormat="1" ht="20.100000000000001" customHeight="1">
      <c r="A9" s="76" t="s">
        <v>253</v>
      </c>
      <c r="B9" s="76">
        <v>1</v>
      </c>
      <c r="C9" s="76" t="s">
        <v>242</v>
      </c>
      <c r="D9" s="76">
        <v>2000</v>
      </c>
      <c r="E9" s="76">
        <f t="shared" si="0"/>
        <v>2000</v>
      </c>
    </row>
    <row r="10" spans="1:5" s="77" customFormat="1" ht="20.100000000000001" customHeight="1">
      <c r="A10" s="76" t="s">
        <v>254</v>
      </c>
      <c r="B10" s="76">
        <v>1</v>
      </c>
      <c r="C10" s="76" t="s">
        <v>249</v>
      </c>
      <c r="D10" s="76">
        <v>7000</v>
      </c>
      <c r="E10" s="76">
        <f t="shared" si="0"/>
        <v>7000</v>
      </c>
    </row>
    <row r="11" spans="1:5" s="77" customFormat="1" ht="71.25" customHeight="1">
      <c r="A11" s="78" t="s">
        <v>255</v>
      </c>
      <c r="B11" s="76">
        <v>1</v>
      </c>
      <c r="C11" s="76" t="s">
        <v>242</v>
      </c>
      <c r="D11" s="76">
        <v>3000</v>
      </c>
      <c r="E11" s="76">
        <f t="shared" si="0"/>
        <v>3000</v>
      </c>
    </row>
    <row r="12" spans="1:5" s="77" customFormat="1" ht="71.25" customHeight="1">
      <c r="A12" s="78" t="s">
        <v>256</v>
      </c>
      <c r="B12" s="76">
        <v>1</v>
      </c>
      <c r="C12" s="76" t="s">
        <v>242</v>
      </c>
      <c r="D12" s="76">
        <v>2000</v>
      </c>
      <c r="E12" s="76">
        <f t="shared" si="0"/>
        <v>2000</v>
      </c>
    </row>
    <row r="13" spans="1:5" s="77" customFormat="1" ht="71.25" customHeight="1">
      <c r="A13" s="78" t="s">
        <v>265</v>
      </c>
      <c r="B13" s="76">
        <v>8</v>
      </c>
      <c r="C13" s="76" t="s">
        <v>259</v>
      </c>
      <c r="D13" s="76">
        <v>1000</v>
      </c>
      <c r="E13" s="76">
        <f t="shared" ref="E13" si="1">D13*B13</f>
        <v>8000</v>
      </c>
    </row>
    <row r="14" spans="1:5" s="77" customFormat="1" ht="71.25" customHeight="1">
      <c r="A14" s="78" t="s">
        <v>257</v>
      </c>
      <c r="B14" s="76">
        <v>1</v>
      </c>
      <c r="C14" s="76" t="s">
        <v>242</v>
      </c>
      <c r="D14" s="76">
        <v>5000</v>
      </c>
      <c r="E14" s="76">
        <f t="shared" si="0"/>
        <v>5000</v>
      </c>
    </row>
    <row r="15" spans="1:5" s="77" customFormat="1" ht="71.25" customHeight="1">
      <c r="A15" s="78" t="s">
        <v>258</v>
      </c>
      <c r="B15" s="76">
        <v>8</v>
      </c>
      <c r="C15" s="76" t="s">
        <v>259</v>
      </c>
      <c r="D15" s="76">
        <v>500</v>
      </c>
      <c r="E15" s="76">
        <f t="shared" si="0"/>
        <v>4000</v>
      </c>
    </row>
    <row r="16" spans="1:5" s="77" customFormat="1" ht="71.25" customHeight="1">
      <c r="A16" s="76" t="s">
        <v>260</v>
      </c>
      <c r="B16" s="76">
        <v>1</v>
      </c>
      <c r="C16" s="76" t="s">
        <v>242</v>
      </c>
      <c r="D16" s="76">
        <v>20000</v>
      </c>
      <c r="E16" s="76">
        <f t="shared" si="0"/>
        <v>20000</v>
      </c>
    </row>
    <row r="17" spans="1:5" s="77" customFormat="1" ht="71.25" customHeight="1">
      <c r="A17" s="78" t="s">
        <v>261</v>
      </c>
      <c r="B17" s="76">
        <v>1</v>
      </c>
      <c r="C17" s="76" t="s">
        <v>249</v>
      </c>
      <c r="D17" s="76">
        <v>4000</v>
      </c>
      <c r="E17" s="76">
        <f t="shared" si="0"/>
        <v>4000</v>
      </c>
    </row>
    <row r="18" spans="1:5" s="77" customFormat="1" ht="30" customHeight="1">
      <c r="A18" s="76" t="s">
        <v>262</v>
      </c>
      <c r="B18" s="76">
        <v>1</v>
      </c>
      <c r="C18" s="76" t="s">
        <v>242</v>
      </c>
      <c r="D18" s="76">
        <v>1500</v>
      </c>
      <c r="E18" s="76">
        <f t="shared" si="0"/>
        <v>1500</v>
      </c>
    </row>
    <row r="19" spans="1:5" s="77" customFormat="1" ht="30" customHeight="1">
      <c r="A19" s="76" t="s">
        <v>263</v>
      </c>
      <c r="B19" s="76">
        <v>4</v>
      </c>
      <c r="C19" s="76" t="s">
        <v>264</v>
      </c>
      <c r="D19" s="76">
        <v>800</v>
      </c>
      <c r="E19" s="76">
        <f t="shared" si="0"/>
        <v>3200</v>
      </c>
    </row>
    <row r="20" spans="1:5" ht="30" customHeight="1">
      <c r="E20" s="76">
        <f>SUM(预热!E1:E19)</f>
        <v>70000</v>
      </c>
    </row>
    <row r="21" spans="1:5" ht="30" customHeight="1"/>
    <row r="22" spans="1:5" ht="30" customHeight="1"/>
    <row r="23" spans="1:5" ht="30" customHeight="1"/>
    <row r="24" spans="1:5" ht="30" customHeight="1"/>
    <row r="25" spans="1:5" ht="30" customHeight="1"/>
    <row r="26" spans="1:5" ht="30" customHeight="1"/>
    <row r="27" spans="1:5" ht="30" customHeight="1"/>
    <row r="28" spans="1:5" ht="30" customHeight="1"/>
    <row r="29" spans="1:5" ht="30" customHeight="1"/>
    <row r="30" spans="1:5" ht="30" customHeight="1"/>
  </sheetData>
  <phoneticPr fontId="2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AV明细</vt:lpstr>
      <vt:lpstr>预热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2020-01-06T04:35:01Z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