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电影节/地接尾款/"/>
    </mc:Choice>
  </mc:AlternateContent>
  <xr:revisionPtr revIDLastSave="0" documentId="13_ncr:1_{6D2B7A48-7B7D-144F-AC03-1CECF537F890}" xr6:coauthVersionLast="47" xr6:coauthVersionMax="47" xr10:uidLastSave="{00000000-0000-0000-0000-000000000000}"/>
  <bookViews>
    <workbookView xWindow="-120" yWindow="620" windowWidth="29040" windowHeight="15840" xr2:uid="{00000000-000D-0000-FFFF-FFFF00000000}"/>
  </bookViews>
  <sheets>
    <sheet name="明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8" l="1"/>
  <c r="T38" i="8"/>
  <c r="T37" i="8"/>
  <c r="T34" i="8"/>
  <c r="T33" i="8"/>
  <c r="T32" i="8"/>
  <c r="T31" i="8"/>
  <c r="T30" i="8"/>
  <c r="J64" i="8"/>
  <c r="J59" i="8"/>
  <c r="J58" i="8"/>
  <c r="J57" i="8"/>
  <c r="J56" i="8"/>
  <c r="J55" i="8"/>
  <c r="J54" i="8"/>
  <c r="J53" i="8"/>
  <c r="J52" i="8"/>
  <c r="J51" i="8"/>
  <c r="J47" i="8"/>
  <c r="J46" i="8"/>
  <c r="J45" i="8"/>
  <c r="J42" i="8"/>
  <c r="J41" i="8"/>
  <c r="J36" i="8"/>
  <c r="J35" i="8"/>
  <c r="J34" i="8"/>
  <c r="J33" i="8"/>
  <c r="J32" i="8"/>
  <c r="J31" i="8"/>
  <c r="J30" i="8"/>
  <c r="J24" i="8"/>
  <c r="J27" i="8" s="1"/>
  <c r="X19" i="8"/>
  <c r="J19" i="8"/>
  <c r="X18" i="8"/>
  <c r="J18" i="8"/>
  <c r="X17" i="8"/>
  <c r="J17" i="8"/>
  <c r="X16" i="8"/>
  <c r="J16" i="8"/>
  <c r="X15" i="8"/>
  <c r="R21" i="8" s="1"/>
  <c r="T22" i="8" s="1"/>
  <c r="D67" i="8" s="1"/>
  <c r="J15" i="8"/>
  <c r="J14" i="8"/>
  <c r="J13" i="8"/>
  <c r="J12" i="8"/>
  <c r="J11" i="8"/>
  <c r="J10" i="8"/>
  <c r="J9" i="8"/>
  <c r="J60" i="8" l="1"/>
  <c r="Q40" i="8"/>
  <c r="R41" i="8" s="1"/>
  <c r="J43" i="8"/>
  <c r="J48" i="8"/>
  <c r="J20" i="8"/>
  <c r="J37" i="8"/>
  <c r="D62" i="8" l="1"/>
  <c r="H65" i="8"/>
  <c r="D66" i="8" s="1"/>
  <c r="D71" i="8" s="1"/>
  <c r="D72" i="8" s="1"/>
</calcChain>
</file>

<file path=xl/sharedStrings.xml><?xml version="1.0" encoding="utf-8"?>
<sst xmlns="http://schemas.openxmlformats.org/spreadsheetml/2006/main" count="205" uniqueCount="102">
  <si>
    <t>项目</t>
    <phoneticPr fontId="1" type="noConversion"/>
  </si>
  <si>
    <t>日期</t>
    <phoneticPr fontId="1" type="noConversion"/>
  </si>
  <si>
    <t>备注</t>
    <phoneticPr fontId="1" type="noConversion"/>
  </si>
  <si>
    <t>金额</t>
    <phoneticPr fontId="1" type="noConversion"/>
  </si>
  <si>
    <t>区间</t>
    <phoneticPr fontId="1" type="noConversion"/>
  </si>
  <si>
    <t>数量</t>
    <phoneticPr fontId="1" type="noConversion"/>
  </si>
  <si>
    <t>明细</t>
    <phoneticPr fontId="1" type="noConversion"/>
  </si>
  <si>
    <t xml:space="preserve"> </t>
    <phoneticPr fontId="1" type="noConversion"/>
  </si>
  <si>
    <t>共計</t>
    <phoneticPr fontId="1" type="noConversion"/>
  </si>
  <si>
    <t>人民币</t>
    <phoneticPr fontId="1" type="noConversion"/>
  </si>
  <si>
    <t>景点门票</t>
    <phoneticPr fontId="1" type="noConversion"/>
  </si>
  <si>
    <t>名称</t>
    <phoneticPr fontId="1" type="noConversion"/>
  </si>
  <si>
    <t>餐</t>
    <phoneticPr fontId="1" type="noConversion"/>
  </si>
  <si>
    <t>項目</t>
  </si>
  <si>
    <t>人数</t>
    <phoneticPr fontId="1" type="noConversion"/>
  </si>
  <si>
    <t>車</t>
    <phoneticPr fontId="1" type="noConversion"/>
  </si>
  <si>
    <t>地接费</t>
    <phoneticPr fontId="1" type="noConversion"/>
  </si>
  <si>
    <t>车型</t>
    <phoneticPr fontId="1" type="noConversion"/>
  </si>
  <si>
    <t>小计4：</t>
    <phoneticPr fontId="1" type="noConversion"/>
  </si>
  <si>
    <t>小计5：</t>
    <phoneticPr fontId="1" type="noConversion"/>
  </si>
  <si>
    <t>住宿</t>
    <phoneticPr fontId="1" type="noConversion"/>
  </si>
  <si>
    <t>小计1：</t>
    <phoneticPr fontId="1" type="noConversion"/>
  </si>
  <si>
    <t>小计2：</t>
    <phoneticPr fontId="1" type="noConversion"/>
  </si>
  <si>
    <t>早餐</t>
    <phoneticPr fontId="1" type="noConversion"/>
  </si>
  <si>
    <t>小计3：</t>
    <phoneticPr fontId="1" type="noConversion"/>
  </si>
  <si>
    <t>司机导游费用</t>
    <phoneticPr fontId="1" type="noConversion"/>
  </si>
  <si>
    <t>单价$</t>
    <phoneticPr fontId="1" type="noConversion"/>
  </si>
  <si>
    <t>司机小费</t>
    <phoneticPr fontId="1" type="noConversion"/>
  </si>
  <si>
    <t>午餐</t>
    <phoneticPr fontId="1" type="noConversion"/>
  </si>
  <si>
    <r>
      <t>酒店</t>
    </r>
    <r>
      <rPr>
        <sz val="10"/>
        <color theme="1"/>
        <rFont val="MS Gothic"/>
        <family val="3"/>
        <charset val="128"/>
      </rPr>
      <t>内早</t>
    </r>
    <r>
      <rPr>
        <sz val="10"/>
        <color theme="1"/>
        <rFont val="Microsoft YaHei UI"/>
        <family val="3"/>
        <charset val="134"/>
      </rPr>
      <t xml:space="preserve"> </t>
    </r>
    <phoneticPr fontId="1" type="noConversion"/>
  </si>
  <si>
    <t>发件：亚洲世界旅行社 / 崔美英</t>
    <phoneticPr fontId="1" type="noConversion"/>
  </si>
  <si>
    <t>人</t>
    <phoneticPr fontId="1" type="noConversion"/>
  </si>
  <si>
    <t>辆</t>
    <phoneticPr fontId="1" type="noConversion"/>
  </si>
  <si>
    <t>天</t>
    <phoneticPr fontId="1" type="noConversion"/>
  </si>
  <si>
    <t>小计6：</t>
    <phoneticPr fontId="1" type="noConversion"/>
  </si>
  <si>
    <t>+0FOC</t>
    <phoneticPr fontId="1" type="noConversion"/>
  </si>
  <si>
    <t>其它</t>
    <phoneticPr fontId="1" type="noConversion"/>
  </si>
  <si>
    <t>停车/过路费</t>
    <phoneticPr fontId="1" type="noConversion"/>
  </si>
  <si>
    <t xml:space="preserve">房型：大床   </t>
    <phoneticPr fontId="1" type="noConversion"/>
  </si>
  <si>
    <t xml:space="preserve"> 导游服务费(10小时基准）
21日 3位，22,23日1位</t>
    <phoneticPr fontId="1" type="noConversion"/>
  </si>
  <si>
    <t>行政楼早餐追加：$48/人</t>
    <phoneticPr fontId="1" type="noConversion"/>
  </si>
  <si>
    <t>会议室</t>
    <phoneticPr fontId="1" type="noConversion"/>
  </si>
  <si>
    <t>9/19日 14:00~18:00</t>
    <phoneticPr fontId="1" type="noConversion"/>
  </si>
  <si>
    <t xml:space="preserve"> 提前1小时可以布置场地（包含投影仪+饮用水）</t>
    <phoneticPr fontId="1" type="noConversion"/>
  </si>
  <si>
    <r>
      <t xml:space="preserve">酒店等级 5星****   </t>
    </r>
    <r>
      <rPr>
        <b/>
        <sz val="12"/>
        <color rgb="FFFF0000"/>
        <rFont val="Microsoft YaHei"/>
        <family val="2"/>
      </rPr>
      <t>（价格包含33楼行政楼早餐19位）</t>
    </r>
    <r>
      <rPr>
        <b/>
        <sz val="11"/>
        <color rgb="FFFF0000"/>
        <rFont val="Microsoft YaHei"/>
        <family val="2"/>
        <charset val="134"/>
      </rPr>
      <t xml:space="preserve">                              </t>
    </r>
    <phoneticPr fontId="1" type="noConversion"/>
  </si>
  <si>
    <t>釜山市区</t>
    <phoneticPr fontId="1" type="noConversion"/>
  </si>
  <si>
    <t xml:space="preserve">15座中巴
</t>
    <phoneticPr fontId="1" type="noConversion"/>
  </si>
  <si>
    <t>釜山市区    司兼导</t>
    <phoneticPr fontId="1" type="noConversion"/>
  </si>
  <si>
    <t>11座商务车</t>
    <phoneticPr fontId="1" type="noConversion"/>
  </si>
  <si>
    <t xml:space="preserve">汇率7 </t>
    <phoneticPr fontId="1" type="noConversion"/>
  </si>
  <si>
    <t>合计</t>
    <phoneticPr fontId="1" type="noConversion"/>
  </si>
  <si>
    <t>导游餐补</t>
    <phoneticPr fontId="1" type="noConversion"/>
  </si>
  <si>
    <t>司机餐补</t>
    <phoneticPr fontId="1" type="noConversion"/>
  </si>
  <si>
    <t>KTX</t>
    <phoneticPr fontId="1" type="noConversion"/>
  </si>
  <si>
    <t>首尔-釜山</t>
    <phoneticPr fontId="1" type="noConversion"/>
  </si>
  <si>
    <r>
      <t>单价</t>
    </r>
    <r>
      <rPr>
        <b/>
        <sz val="11"/>
        <rFont val="돋움"/>
        <family val="3"/>
        <charset val="129"/>
      </rPr>
      <t>\</t>
    </r>
    <phoneticPr fontId="1" type="noConversion"/>
  </si>
  <si>
    <t>张</t>
    <phoneticPr fontId="1" type="noConversion"/>
  </si>
  <si>
    <t>釜山-首尔</t>
    <phoneticPr fontId="1" type="noConversion"/>
  </si>
  <si>
    <t xml:space="preserve">汇率170 </t>
    <phoneticPr fontId="1" type="noConversion"/>
  </si>
  <si>
    <t xml:space="preserve">共計 </t>
    <phoneticPr fontId="1" type="noConversion"/>
  </si>
  <si>
    <t>成本价 /人</t>
    <phoneticPr fontId="1" type="noConversion"/>
  </si>
  <si>
    <t>收件： 北京康辉会展/杨苗苗 参照</t>
    <phoneticPr fontId="1" type="noConversion"/>
  </si>
  <si>
    <r>
      <rPr>
        <b/>
        <sz val="10"/>
        <color theme="1"/>
        <rFont val="Microsoft YaHei UI"/>
        <family val="2"/>
      </rPr>
      <t>釜山乐天酒店(Lotte Hotel Busan)</t>
    </r>
    <r>
      <rPr>
        <sz val="10"/>
        <color theme="1"/>
        <rFont val="Microsoft YaHei UI"/>
        <family val="2"/>
        <charset val="134"/>
      </rPr>
      <t xml:space="preserve">
房型：
Club Deluxe Double 
Club Premier Double        </t>
    </r>
    <phoneticPr fontId="1" type="noConversion"/>
  </si>
  <si>
    <t>1. 导游服务全天10小时基准，中文导游超时费用$35/小时：</t>
    <phoneticPr fontId="1" type="noConversion"/>
  </si>
  <si>
    <t>Club 早餐及其它饮品+点心</t>
    <phoneticPr fontId="1" type="noConversion"/>
  </si>
  <si>
    <t>9/22日 韩牛牛排便当（10:45送酒店）</t>
    <phoneticPr fontId="1" type="noConversion"/>
  </si>
  <si>
    <t>国内段机票</t>
    <phoneticPr fontId="1" type="noConversion"/>
  </si>
  <si>
    <t>金浦-釜山</t>
    <phoneticPr fontId="1" type="noConversion"/>
  </si>
  <si>
    <t>1.车辆全天10小时基准，超时$35/小时；
2.车费包含车辆租赁费用，（不包含：停车费，过路费，附加税）
3.接送机当天有行程要按全天车费计算。</t>
    <phoneticPr fontId="1" type="noConversion"/>
  </si>
  <si>
    <t>税金+服务费3%</t>
    <phoneticPr fontId="1" type="noConversion"/>
  </si>
  <si>
    <r>
      <rPr>
        <b/>
        <sz val="9"/>
        <color theme="1"/>
        <rFont val="Microsoft YaHei UI"/>
        <family val="2"/>
      </rPr>
      <t>釜山乐天酒店(Lotte Hotel Busan)</t>
    </r>
    <r>
      <rPr>
        <sz val="9"/>
        <color theme="1"/>
        <rFont val="Microsoft YaHei UI"/>
        <family val="2"/>
      </rPr>
      <t xml:space="preserve">
房型：Deluxe Double Twin</t>
    </r>
    <r>
      <rPr>
        <sz val="10"/>
        <color theme="1"/>
        <rFont val="Microsoft YaHei UI"/>
        <family val="2"/>
        <charset val="134"/>
      </rPr>
      <t xml:space="preserve">
     </t>
    </r>
    <phoneticPr fontId="1" type="noConversion"/>
  </si>
  <si>
    <t xml:space="preserve">房型：双标   </t>
    <phoneticPr fontId="1" type="noConversion"/>
  </si>
  <si>
    <t>Club 早餐 成人</t>
    <phoneticPr fontId="1" type="noConversion"/>
  </si>
  <si>
    <t xml:space="preserve">釜山乐天酒店 - BEXCO </t>
    <phoneticPr fontId="1" type="noConversion"/>
  </si>
  <si>
    <t>9/21日14:00~20:00</t>
    <phoneticPr fontId="1" type="noConversion"/>
  </si>
  <si>
    <t>9/21导游1位导游</t>
    <phoneticPr fontId="1" type="noConversion"/>
  </si>
  <si>
    <t>1天</t>
    <phoneticPr fontId="1" type="noConversion"/>
  </si>
  <si>
    <t>Club 房间叫早餐</t>
    <phoneticPr fontId="1" type="noConversion"/>
  </si>
  <si>
    <t>Busan bada sand 12盒</t>
    <phoneticPr fontId="1" type="noConversion"/>
  </si>
  <si>
    <t>6辆</t>
    <phoneticPr fontId="1" type="noConversion"/>
  </si>
  <si>
    <t>1辆</t>
    <phoneticPr fontId="1" type="noConversion"/>
  </si>
  <si>
    <t>商务车</t>
    <phoneticPr fontId="1" type="noConversion"/>
  </si>
  <si>
    <t xml:space="preserve">仁川机场-凯越酒店   </t>
    <phoneticPr fontId="1" type="noConversion"/>
  </si>
  <si>
    <t>凯越酒店-金浦机场</t>
    <phoneticPr fontId="1" type="noConversion"/>
  </si>
  <si>
    <t>追加餐</t>
    <phoneticPr fontId="1" type="noConversion"/>
  </si>
  <si>
    <r>
      <t>9/23 出租</t>
    </r>
    <r>
      <rPr>
        <sz val="11"/>
        <rFont val="Noto Sans KR"/>
        <family val="3"/>
        <charset val="134"/>
      </rPr>
      <t>车</t>
    </r>
    <r>
      <rPr>
        <sz val="11"/>
        <rFont val="돋움"/>
        <family val="3"/>
        <charset val="129"/>
      </rPr>
      <t xml:space="preserve">
</t>
    </r>
    <r>
      <rPr>
        <sz val="11"/>
        <rFont val="Noto Sans KR"/>
        <family val="3"/>
        <charset val="134"/>
      </rPr>
      <t>乐天</t>
    </r>
    <r>
      <rPr>
        <sz val="11"/>
        <rFont val="돋움"/>
        <family val="3"/>
        <charset val="129"/>
      </rPr>
      <t>酒店</t>
    </r>
    <r>
      <rPr>
        <sz val="11"/>
        <rFont val="Noto Sans KR"/>
        <family val="3"/>
        <charset val="134"/>
      </rPr>
      <t>-金海机场</t>
    </r>
    <phoneticPr fontId="1" type="noConversion"/>
  </si>
  <si>
    <t>9/21 33楼化妆室</t>
    <phoneticPr fontId="1" type="noConversion"/>
  </si>
  <si>
    <t>Club 早餐 小孩</t>
    <phoneticPr fontId="1" type="noConversion"/>
  </si>
  <si>
    <r>
      <rPr>
        <sz val="12"/>
        <rFont val="SimSun"/>
        <family val="3"/>
        <charset val="134"/>
      </rPr>
      <t>明细1：</t>
    </r>
    <r>
      <rPr>
        <sz val="12"/>
        <color rgb="FFFF0000"/>
        <rFont val="SimSun"/>
        <family val="3"/>
        <charset val="134"/>
      </rPr>
      <t xml:space="preserve">      釜山   09月19日 出发~    </t>
    </r>
    <phoneticPr fontId="1" type="noConversion"/>
  </si>
  <si>
    <t>增加</t>
    <phoneticPr fontId="65" type="noConversion"/>
  </si>
  <si>
    <t>15座中巴</t>
    <phoneticPr fontId="1" type="noConversion"/>
  </si>
  <si>
    <t>9/21 出租车
金海机场-乐天酒店</t>
    <phoneticPr fontId="1" type="noConversion"/>
  </si>
  <si>
    <t>KTX+机票</t>
    <phoneticPr fontId="65" type="noConversion"/>
  </si>
  <si>
    <t>出租车</t>
    <phoneticPr fontId="65" type="noConversion"/>
  </si>
  <si>
    <t>代垫付</t>
    <phoneticPr fontId="65" type="noConversion"/>
  </si>
  <si>
    <t>800美金/人*2人</t>
    <phoneticPr fontId="65" type="noConversion"/>
  </si>
  <si>
    <t>已支付费用</t>
    <phoneticPr fontId="1" type="noConversion"/>
  </si>
  <si>
    <t>9月19、20日早晨，2天2餐</t>
    <phoneticPr fontId="1" type="noConversion"/>
  </si>
  <si>
    <r>
      <rPr>
        <b/>
        <sz val="11"/>
        <color rgb="FFC00000"/>
        <rFont val="SimSun"/>
        <family val="3"/>
        <charset val="134"/>
      </rPr>
      <t>1.追加早餐：￥245 *2人*2餐=￥980</t>
    </r>
    <r>
      <rPr>
        <b/>
        <sz val="11"/>
        <color rgb="FFC00000"/>
        <rFont val="맑은 고딕"/>
        <family val="3"/>
        <charset val="129"/>
      </rPr>
      <t>(</t>
    </r>
    <r>
      <rPr>
        <b/>
        <sz val="11"/>
        <color rgb="FFC00000"/>
        <rFont val="SimSun"/>
        <family val="3"/>
        <charset val="134"/>
      </rPr>
      <t>携程订房客人）</t>
    </r>
    <r>
      <rPr>
        <sz val="12"/>
        <rFont val="SimSun"/>
        <family val="3"/>
        <charset val="134"/>
      </rPr>
      <t xml:space="preserve">
**韩国当地代付款（韩币费用 汇率按170结算**）</t>
    </r>
    <phoneticPr fontId="1" type="noConversion"/>
  </si>
  <si>
    <t>人民币（9/23入）</t>
    <phoneticPr fontId="65" type="noConversion"/>
  </si>
  <si>
    <t>尾款金额</t>
    <phoneticPr fontId="65" type="noConversion"/>
  </si>
  <si>
    <t xml:space="preserve"> 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</si>
</sst>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¥&quot;#,##0.00_);[Red]\(&quot;¥&quot;#,##0.00\)"/>
    <numFmt numFmtId="176" formatCode="_-* #,##0_-;\-* #,##0_-;_-* &quot;-&quot;_-;_-@_-"/>
    <numFmt numFmtId="177" formatCode="yy&quot;-&quot;m&quot;-&quot;d;@"/>
    <numFmt numFmtId="178" formatCode="#,##0;[Red]#,##0"/>
    <numFmt numFmtId="179" formatCode="mm&quot;월&quot;\ dd&quot;일&quot;"/>
    <numFmt numFmtId="180" formatCode="m&quot;/&quot;d;@"/>
    <numFmt numFmtId="181" formatCode="_ [$¥-850]* #,##0_ ;_ [$¥-850]* \-#,##0_ ;_ [$¥-850]* &quot;-&quot;_ ;_ @_ "/>
    <numFmt numFmtId="182" formatCode="_ [$¥-804]* #,##0_ ;_ [$¥-804]* \-#,##0_ ;_ [$¥-804]* &quot;-&quot;_ ;_ @_ "/>
    <numFmt numFmtId="183" formatCode="[$¥-478]#,##0;[Red][$¥-478]#,##0"/>
    <numFmt numFmtId="184" formatCode="[$$-409]#,##0;[Red][$$-409]#,##0"/>
    <numFmt numFmtId="185" formatCode="[$₩-412]#,##0;[Red][$₩-412]#,##0"/>
    <numFmt numFmtId="186" formatCode="_ [$¥-478]* #,##0_ ;_ [$¥-478]* \-#,##0_ ;_ [$¥-478]* &quot;-&quot;_ ;_ @_ "/>
    <numFmt numFmtId="187" formatCode="#,##0_ "/>
    <numFmt numFmtId="188" formatCode="\$#,##0"/>
  </numFmts>
  <fonts count="7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Microsoft YaHei"/>
      <family val="2"/>
      <charset val="134"/>
    </font>
    <font>
      <sz val="12"/>
      <name val="Microsoft YaHei"/>
      <family val="2"/>
      <charset val="134"/>
    </font>
    <font>
      <b/>
      <sz val="12"/>
      <name val="Microsoft YaHei"/>
      <family val="2"/>
      <charset val="134"/>
    </font>
    <font>
      <sz val="11"/>
      <name val="Microsoft YaHei"/>
      <family val="2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b/>
      <sz val="16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u/>
      <sz val="11"/>
      <color theme="10"/>
      <name val="돋움"/>
      <family val="3"/>
      <charset val="129"/>
    </font>
    <font>
      <b/>
      <sz val="12"/>
      <color theme="1"/>
      <name val="Microsoft YaHei"/>
      <family val="2"/>
      <charset val="134"/>
    </font>
    <font>
      <sz val="12"/>
      <color theme="1"/>
      <name val="Microsoft YaHei"/>
      <family val="2"/>
      <charset val="134"/>
    </font>
    <font>
      <b/>
      <sz val="9"/>
      <name val="Microsoft YaHei"/>
      <family val="2"/>
      <charset val="134"/>
    </font>
    <font>
      <sz val="8"/>
      <color theme="1"/>
      <name val="Microsoft YaHei"/>
      <family val="2"/>
      <charset val="134"/>
    </font>
    <font>
      <sz val="11"/>
      <name val="돋움"/>
      <family val="3"/>
      <charset val="129"/>
    </font>
    <font>
      <sz val="12"/>
      <color rgb="FFFF0000"/>
      <name val="Microsoft YaHei"/>
      <family val="2"/>
      <charset val="134"/>
    </font>
    <font>
      <b/>
      <sz val="10"/>
      <color rgb="FFFF0000"/>
      <name val="Microsoft YaHei"/>
      <family val="2"/>
    </font>
    <font>
      <sz val="12"/>
      <name val="Microsoft YaHei"/>
      <family val="2"/>
    </font>
    <font>
      <sz val="11"/>
      <name val="Microsoft YaHei"/>
      <family val="2"/>
    </font>
    <font>
      <sz val="11"/>
      <color rgb="FFFF0000"/>
      <name val="Microsoft YaHei"/>
      <family val="2"/>
    </font>
    <font>
      <sz val="12"/>
      <color rgb="FFFF0000"/>
      <name val="Microsoft YaHei"/>
      <family val="2"/>
    </font>
    <font>
      <b/>
      <sz val="12"/>
      <color rgb="FFFF0000"/>
      <name val="Microsoft YaHei"/>
      <family val="2"/>
      <charset val="134"/>
    </font>
    <font>
      <b/>
      <sz val="16"/>
      <color theme="1"/>
      <name val="SimSun"/>
      <family val="3"/>
      <charset val="134"/>
    </font>
    <font>
      <b/>
      <sz val="12"/>
      <name val="Microsoft YaHei"/>
      <family val="2"/>
    </font>
    <font>
      <sz val="10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8"/>
      <name val="Microsoft YaHei"/>
      <family val="2"/>
      <charset val="134"/>
    </font>
    <font>
      <sz val="9"/>
      <name val="SimSun"/>
      <family val="3"/>
      <charset val="134"/>
    </font>
    <font>
      <sz val="10"/>
      <color theme="1"/>
      <name val="MS Gothic"/>
      <family val="3"/>
      <charset val="128"/>
    </font>
    <font>
      <sz val="9"/>
      <color theme="1"/>
      <name val="Microsoft YaHei"/>
      <family val="2"/>
    </font>
    <font>
      <b/>
      <sz val="11"/>
      <name val="SimSun"/>
      <family val="3"/>
      <charset val="134"/>
    </font>
    <font>
      <sz val="9"/>
      <color rgb="FFFF0000"/>
      <name val="Microsoft YaHei"/>
      <family val="2"/>
    </font>
    <font>
      <sz val="10"/>
      <color theme="1"/>
      <name val="Microsoft YaHei UI"/>
      <family val="3"/>
      <charset val="134"/>
    </font>
    <font>
      <sz val="10"/>
      <color theme="1"/>
      <name val="Microsoft YaHei UI"/>
      <family val="2"/>
      <charset val="134"/>
    </font>
    <font>
      <sz val="8"/>
      <name val="Microsoft YaHei"/>
      <family val="2"/>
    </font>
    <font>
      <sz val="9"/>
      <name val="Microsoft YaHei"/>
      <family val="2"/>
    </font>
    <font>
      <b/>
      <sz val="12"/>
      <name val="SimSun"/>
      <family val="3"/>
      <charset val="134"/>
    </font>
    <font>
      <sz val="12"/>
      <color rgb="FFFF0000"/>
      <name val="SimSun"/>
      <family val="3"/>
      <charset val="134"/>
    </font>
    <font>
      <sz val="12"/>
      <name val="SimSun"/>
      <family val="3"/>
      <charset val="134"/>
    </font>
    <font>
      <b/>
      <sz val="12"/>
      <color rgb="FFFF0000"/>
      <name val="SimSun"/>
      <family val="3"/>
      <charset val="134"/>
    </font>
    <font>
      <sz val="12"/>
      <name val="돋움"/>
      <family val="3"/>
      <charset val="129"/>
    </font>
    <font>
      <b/>
      <sz val="11"/>
      <color rgb="FFFF0000"/>
      <name val="Microsoft YaHei"/>
      <family val="2"/>
      <charset val="134"/>
    </font>
    <font>
      <b/>
      <sz val="11"/>
      <color rgb="FFFF0000"/>
      <name val="Microsoft YaHei"/>
      <family val="2"/>
    </font>
    <font>
      <b/>
      <sz val="12"/>
      <color theme="1"/>
      <name val="Microsoft YaHei"/>
      <family val="2"/>
    </font>
    <font>
      <b/>
      <sz val="12"/>
      <color rgb="FFFF0000"/>
      <name val="Microsoft YaHei"/>
      <family val="2"/>
    </font>
    <font>
      <b/>
      <sz val="10"/>
      <color theme="1"/>
      <name val="Microsoft YaHei"/>
      <family val="2"/>
    </font>
    <font>
      <sz val="11"/>
      <name val="Noto Sans KR"/>
      <family val="3"/>
      <charset val="134"/>
    </font>
    <font>
      <b/>
      <sz val="16"/>
      <name val="SimSun"/>
      <family val="3"/>
      <charset val="134"/>
    </font>
    <font>
      <sz val="16"/>
      <color theme="1"/>
      <name val="SimSun"/>
      <family val="3"/>
      <charset val="134"/>
    </font>
    <font>
      <b/>
      <sz val="16"/>
      <color theme="1"/>
      <name val="SimSun"/>
      <family val="3"/>
      <charset val="134"/>
    </font>
    <font>
      <sz val="12"/>
      <name val="SimSun"/>
      <family val="3"/>
      <charset val="134"/>
    </font>
    <font>
      <b/>
      <sz val="11"/>
      <name val="돋움"/>
      <family val="3"/>
      <charset val="129"/>
    </font>
    <font>
      <sz val="16"/>
      <name val="Microsoft YaHei"/>
      <family val="2"/>
      <charset val="134"/>
    </font>
    <font>
      <sz val="14"/>
      <name val="Microsoft YaHei"/>
      <family val="2"/>
    </font>
    <font>
      <b/>
      <sz val="10"/>
      <color theme="1"/>
      <name val="Microsoft YaHei UI"/>
      <family val="2"/>
    </font>
    <font>
      <sz val="10"/>
      <color theme="1"/>
      <name val="Microsoft YaHei UI"/>
      <family val="2"/>
    </font>
    <font>
      <sz val="10"/>
      <color theme="1"/>
      <name val="Microsoft YaHei"/>
      <family val="2"/>
      <charset val="134"/>
    </font>
    <font>
      <sz val="11"/>
      <name val="Microsoft YaHei UI"/>
      <family val="3"/>
      <charset val="134"/>
    </font>
    <font>
      <b/>
      <sz val="11"/>
      <name val="SimSun"/>
      <family val="3"/>
      <charset val="134"/>
    </font>
    <font>
      <b/>
      <sz val="14"/>
      <name val="Microsoft YaHei"/>
      <family val="2"/>
      <charset val="134"/>
    </font>
    <font>
      <b/>
      <sz val="18"/>
      <color rgb="FFC00000"/>
      <name val="SimSun"/>
      <family val="3"/>
      <charset val="134"/>
    </font>
    <font>
      <b/>
      <sz val="14"/>
      <color rgb="FFC00000"/>
      <name val="Microsoft YaHei"/>
      <family val="2"/>
    </font>
    <font>
      <b/>
      <sz val="9"/>
      <color theme="1"/>
      <name val="Microsoft YaHei UI"/>
      <family val="2"/>
    </font>
    <font>
      <sz val="9"/>
      <color theme="1"/>
      <name val="Microsoft YaHei UI"/>
      <family val="2"/>
    </font>
    <font>
      <sz val="9"/>
      <name val="FangSong"/>
      <family val="3"/>
      <charset val="134"/>
    </font>
    <font>
      <b/>
      <sz val="18"/>
      <name val="SimSun"/>
      <family val="3"/>
      <charset val="134"/>
    </font>
    <font>
      <b/>
      <sz val="14"/>
      <name val="SimSun"/>
      <family val="3"/>
      <charset val="134"/>
    </font>
    <font>
      <b/>
      <sz val="20"/>
      <name val="Microsoft YaHei"/>
      <family val="2"/>
      <charset val="134"/>
    </font>
    <font>
      <b/>
      <sz val="11"/>
      <color rgb="FFC00000"/>
      <name val="SimSun"/>
      <family val="3"/>
      <charset val="134"/>
    </font>
    <font>
      <b/>
      <sz val="11"/>
      <color rgb="FFC0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7BEFE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0" fillId="0" borderId="0" applyNumberFormat="0" applyFill="0" applyBorder="0" applyAlignment="0" applyProtection="0"/>
    <xf numFmtId="176" fontId="15" fillId="0" borderId="0" applyFont="0" applyFill="0" applyBorder="0" applyAlignment="0" applyProtection="0">
      <alignment vertical="center"/>
    </xf>
  </cellStyleXfs>
  <cellXfs count="532">
    <xf numFmtId="0" fontId="0" fillId="0" borderId="0" xfId="0"/>
    <xf numFmtId="37" fontId="3" fillId="0" borderId="4" xfId="0" applyNumberFormat="1" applyFont="1" applyBorder="1" applyAlignment="1">
      <alignment horizontal="center" vertical="center"/>
    </xf>
    <xf numFmtId="37" fontId="3" fillId="0" borderId="16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78" fontId="16" fillId="4" borderId="30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78" fontId="16" fillId="5" borderId="46" xfId="0" applyNumberFormat="1" applyFont="1" applyFill="1" applyBorder="1" applyAlignment="1">
      <alignment horizontal="center" vertical="center"/>
    </xf>
    <xf numFmtId="178" fontId="18" fillId="4" borderId="8" xfId="0" applyNumberFormat="1" applyFont="1" applyFill="1" applyBorder="1" applyAlignment="1">
      <alignment horizontal="center" vertical="center"/>
    </xf>
    <xf numFmtId="37" fontId="3" fillId="0" borderId="8" xfId="0" applyNumberFormat="1" applyFont="1" applyBorder="1" applyAlignment="1">
      <alignment horizontal="center" vertical="center"/>
    </xf>
    <xf numFmtId="37" fontId="3" fillId="4" borderId="4" xfId="1" applyNumberFormat="1" applyFont="1" applyFill="1" applyBorder="1" applyAlignment="1">
      <alignment horizontal="center" vertical="center"/>
    </xf>
    <xf numFmtId="37" fontId="3" fillId="0" borderId="4" xfId="1" applyNumberFormat="1" applyFont="1" applyBorder="1" applyAlignment="1">
      <alignment horizontal="center" vertical="center"/>
    </xf>
    <xf numFmtId="37" fontId="3" fillId="0" borderId="40" xfId="0" applyNumberFormat="1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178" fontId="16" fillId="5" borderId="28" xfId="0" applyNumberFormat="1" applyFont="1" applyFill="1" applyBorder="1" applyAlignment="1">
      <alignment horizontal="center" vertical="center"/>
    </xf>
    <xf numFmtId="180" fontId="6" fillId="0" borderId="22" xfId="1" applyNumberFormat="1" applyFont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178" fontId="21" fillId="5" borderId="28" xfId="0" applyNumberFormat="1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180" fontId="6" fillId="0" borderId="45" xfId="1" applyNumberFormat="1" applyFont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80" fontId="6" fillId="0" borderId="44" xfId="1" applyNumberFormat="1" applyFont="1" applyBorder="1" applyAlignment="1">
      <alignment horizontal="center" vertical="center"/>
    </xf>
    <xf numFmtId="178" fontId="3" fillId="0" borderId="4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 vertical="center"/>
    </xf>
    <xf numFmtId="0" fontId="32" fillId="4" borderId="0" xfId="0" applyFont="1" applyFill="1" applyAlignment="1">
      <alignment horizontal="left" vertical="center"/>
    </xf>
    <xf numFmtId="0" fontId="26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181" fontId="23" fillId="4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179" fontId="4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79" fontId="19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0" fillId="4" borderId="0" xfId="0" applyFill="1"/>
    <xf numFmtId="0" fontId="17" fillId="5" borderId="29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vertical="center" wrapText="1"/>
    </xf>
    <xf numFmtId="178" fontId="3" fillId="4" borderId="8" xfId="0" applyNumberFormat="1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178" fontId="4" fillId="2" borderId="28" xfId="0" applyNumberFormat="1" applyFont="1" applyFill="1" applyBorder="1" applyAlignment="1">
      <alignment horizontal="center" vertical="center"/>
    </xf>
    <xf numFmtId="180" fontId="6" fillId="0" borderId="57" xfId="1" applyNumberFormat="1" applyFont="1" applyBorder="1" applyAlignment="1">
      <alignment horizontal="center" vertical="center"/>
    </xf>
    <xf numFmtId="0" fontId="13" fillId="2" borderId="58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178" fontId="2" fillId="2" borderId="28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0" fontId="39" fillId="3" borderId="0" xfId="0" applyFont="1" applyFill="1" applyAlignment="1">
      <alignment horizontal="center"/>
    </xf>
    <xf numFmtId="0" fontId="39" fillId="0" borderId="0" xfId="0" applyFont="1"/>
    <xf numFmtId="0" fontId="40" fillId="3" borderId="0" xfId="0" applyFont="1" applyFill="1" applyAlignment="1">
      <alignment horizontal="center"/>
    </xf>
    <xf numFmtId="177" fontId="37" fillId="4" borderId="0" xfId="0" applyNumberFormat="1" applyFont="1" applyFill="1" applyAlignment="1">
      <alignment horizontal="center"/>
    </xf>
    <xf numFmtId="0" fontId="41" fillId="0" borderId="0" xfId="0" applyFont="1"/>
    <xf numFmtId="178" fontId="3" fillId="0" borderId="60" xfId="0" applyNumberFormat="1" applyFont="1" applyBorder="1" applyAlignment="1">
      <alignment horizontal="center" vertical="center"/>
    </xf>
    <xf numFmtId="178" fontId="5" fillId="4" borderId="62" xfId="0" applyNumberFormat="1" applyFont="1" applyFill="1" applyBorder="1" applyAlignment="1">
      <alignment vertical="center"/>
    </xf>
    <xf numFmtId="178" fontId="5" fillId="4" borderId="9" xfId="0" applyNumberFormat="1" applyFont="1" applyFill="1" applyBorder="1" applyAlignment="1">
      <alignment vertical="center"/>
    </xf>
    <xf numFmtId="178" fontId="7" fillId="0" borderId="9" xfId="0" applyNumberFormat="1" applyFont="1" applyBorder="1" applyAlignment="1">
      <alignment vertical="center"/>
    </xf>
    <xf numFmtId="178" fontId="3" fillId="0" borderId="9" xfId="0" applyNumberFormat="1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178" fontId="3" fillId="0" borderId="15" xfId="0" applyNumberFormat="1" applyFont="1" applyBorder="1" applyAlignment="1">
      <alignment vertical="center"/>
    </xf>
    <xf numFmtId="178" fontId="3" fillId="0" borderId="59" xfId="0" applyNumberFormat="1" applyFont="1" applyBorder="1" applyAlignment="1">
      <alignment vertical="center"/>
    </xf>
    <xf numFmtId="178" fontId="3" fillId="0" borderId="61" xfId="0" applyNumberFormat="1" applyFont="1" applyBorder="1" applyAlignment="1">
      <alignment vertical="center"/>
    </xf>
    <xf numFmtId="178" fontId="18" fillId="5" borderId="46" xfId="0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61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178" fontId="3" fillId="0" borderId="63" xfId="0" applyNumberFormat="1" applyFont="1" applyBorder="1" applyAlignment="1">
      <alignment vertical="center"/>
    </xf>
    <xf numFmtId="178" fontId="2" fillId="2" borderId="28" xfId="0" applyNumberFormat="1" applyFont="1" applyFill="1" applyBorder="1" applyAlignment="1">
      <alignment horizontal="center" vertical="center"/>
    </xf>
    <xf numFmtId="37" fontId="3" fillId="0" borderId="56" xfId="0" applyNumberFormat="1" applyFont="1" applyBorder="1" applyAlignment="1">
      <alignment horizontal="center" vertical="center"/>
    </xf>
    <xf numFmtId="184" fontId="24" fillId="4" borderId="8" xfId="0" applyNumberFormat="1" applyFont="1" applyFill="1" applyBorder="1" applyAlignment="1">
      <alignment horizontal="center" vertical="center"/>
    </xf>
    <xf numFmtId="182" fontId="44" fillId="4" borderId="4" xfId="0" applyNumberFormat="1" applyFont="1" applyFill="1" applyBorder="1" applyAlignment="1">
      <alignment horizontal="center" vertical="center"/>
    </xf>
    <xf numFmtId="178" fontId="18" fillId="4" borderId="40" xfId="0" applyNumberFormat="1" applyFont="1" applyFill="1" applyBorder="1" applyAlignment="1">
      <alignment horizontal="center" vertical="center"/>
    </xf>
    <xf numFmtId="1" fontId="3" fillId="4" borderId="9" xfId="1" applyNumberFormat="1" applyFont="1" applyFill="1" applyBorder="1" applyAlignment="1">
      <alignment vertical="center"/>
    </xf>
    <xf numFmtId="178" fontId="12" fillId="0" borderId="8" xfId="1" applyNumberFormat="1" applyFont="1" applyBorder="1" applyAlignment="1">
      <alignment horizontal="center" vertical="center"/>
    </xf>
    <xf numFmtId="178" fontId="3" fillId="0" borderId="63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49" fontId="40" fillId="3" borderId="0" xfId="0" applyNumberFormat="1" applyFont="1" applyFill="1" applyAlignment="1">
      <alignment horizontal="center"/>
    </xf>
    <xf numFmtId="179" fontId="5" fillId="4" borderId="36" xfId="0" applyNumberFormat="1" applyFont="1" applyFill="1" applyBorder="1" applyAlignment="1">
      <alignment horizontal="center" vertical="center"/>
    </xf>
    <xf numFmtId="180" fontId="6" fillId="0" borderId="70" xfId="1" applyNumberFormat="1" applyFont="1" applyBorder="1" applyAlignment="1">
      <alignment horizontal="center" vertical="center"/>
    </xf>
    <xf numFmtId="37" fontId="3" fillId="0" borderId="8" xfId="1" applyNumberFormat="1" applyFont="1" applyBorder="1" applyAlignment="1">
      <alignment horizontal="center" vertical="center"/>
    </xf>
    <xf numFmtId="37" fontId="3" fillId="0" borderId="44" xfId="1" applyNumberFormat="1" applyFont="1" applyBorder="1" applyAlignment="1">
      <alignment horizontal="center" vertical="center"/>
    </xf>
    <xf numFmtId="178" fontId="12" fillId="0" borderId="52" xfId="1" applyNumberFormat="1" applyFont="1" applyBorder="1" applyAlignment="1">
      <alignment horizontal="center" vertical="center"/>
    </xf>
    <xf numFmtId="37" fontId="3" fillId="0" borderId="72" xfId="1" applyNumberFormat="1" applyFont="1" applyBorder="1" applyAlignment="1">
      <alignment horizontal="center" vertical="center"/>
    </xf>
    <xf numFmtId="178" fontId="12" fillId="0" borderId="73" xfId="1" applyNumberFormat="1" applyFont="1" applyBorder="1" applyAlignment="1">
      <alignment horizontal="center" vertical="center"/>
    </xf>
    <xf numFmtId="180" fontId="32" fillId="0" borderId="57" xfId="1" applyNumberFormat="1" applyFont="1" applyBorder="1" applyAlignment="1">
      <alignment horizontal="center" vertical="center"/>
    </xf>
    <xf numFmtId="178" fontId="3" fillId="0" borderId="67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8" fontId="18" fillId="4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78" fontId="5" fillId="4" borderId="60" xfId="0" applyNumberFormat="1" applyFont="1" applyFill="1" applyBorder="1" applyAlignment="1">
      <alignment vertical="center"/>
    </xf>
    <xf numFmtId="0" fontId="13" fillId="2" borderId="71" xfId="0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5" fillId="4" borderId="74" xfId="0" applyNumberFormat="1" applyFont="1" applyFill="1" applyBorder="1" applyAlignment="1">
      <alignment vertical="center"/>
    </xf>
    <xf numFmtId="178" fontId="5" fillId="4" borderId="49" xfId="0" applyNumberFormat="1" applyFont="1" applyFill="1" applyBorder="1" applyAlignment="1">
      <alignment vertical="center"/>
    </xf>
    <xf numFmtId="178" fontId="3" fillId="4" borderId="46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58" fillId="0" borderId="0" xfId="0" applyFont="1"/>
    <xf numFmtId="0" fontId="59" fillId="2" borderId="28" xfId="0" applyFont="1" applyFill="1" applyBorder="1" applyAlignment="1">
      <alignment horizontal="center" vertical="center"/>
    </xf>
    <xf numFmtId="37" fontId="3" fillId="9" borderId="4" xfId="1" applyNumberFormat="1" applyFont="1" applyFill="1" applyBorder="1" applyAlignment="1">
      <alignment horizontal="center" vertical="center"/>
    </xf>
    <xf numFmtId="178" fontId="5" fillId="9" borderId="60" xfId="0" applyNumberFormat="1" applyFont="1" applyFill="1" applyBorder="1" applyAlignment="1">
      <alignment vertical="center"/>
    </xf>
    <xf numFmtId="178" fontId="3" fillId="9" borderId="8" xfId="0" applyNumberFormat="1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vertical="center"/>
    </xf>
    <xf numFmtId="178" fontId="5" fillId="9" borderId="4" xfId="0" applyNumberFormat="1" applyFont="1" applyFill="1" applyBorder="1" applyAlignment="1">
      <alignment vertical="center"/>
    </xf>
    <xf numFmtId="0" fontId="18" fillId="9" borderId="4" xfId="0" applyFont="1" applyFill="1" applyBorder="1" applyAlignment="1">
      <alignment vertical="center"/>
    </xf>
    <xf numFmtId="37" fontId="3" fillId="4" borderId="46" xfId="1" applyNumberFormat="1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vertical="center"/>
    </xf>
    <xf numFmtId="0" fontId="18" fillId="0" borderId="46" xfId="0" applyFont="1" applyBorder="1" applyAlignment="1">
      <alignment vertical="center"/>
    </xf>
    <xf numFmtId="0" fontId="19" fillId="0" borderId="75" xfId="0" applyFont="1" applyBorder="1" applyAlignment="1">
      <alignment vertical="center"/>
    </xf>
    <xf numFmtId="0" fontId="19" fillId="9" borderId="76" xfId="0" applyFont="1" applyFill="1" applyBorder="1" applyAlignment="1">
      <alignment vertical="center"/>
    </xf>
    <xf numFmtId="182" fontId="0" fillId="0" borderId="0" xfId="0" applyNumberFormat="1"/>
    <xf numFmtId="186" fontId="24" fillId="3" borderId="17" xfId="0" applyNumberFormat="1" applyFont="1" applyFill="1" applyBorder="1" applyAlignment="1">
      <alignment vertical="center"/>
    </xf>
    <xf numFmtId="186" fontId="24" fillId="3" borderId="27" xfId="0" applyNumberFormat="1" applyFont="1" applyFill="1" applyBorder="1" applyAlignment="1">
      <alignment vertical="center"/>
    </xf>
    <xf numFmtId="186" fontId="24" fillId="3" borderId="49" xfId="0" applyNumberFormat="1" applyFont="1" applyFill="1" applyBorder="1" applyAlignment="1">
      <alignment vertical="center"/>
    </xf>
    <xf numFmtId="37" fontId="3" fillId="4" borderId="8" xfId="1" applyNumberFormat="1" applyFont="1" applyFill="1" applyBorder="1" applyAlignment="1">
      <alignment horizontal="center" vertical="center"/>
    </xf>
    <xf numFmtId="178" fontId="5" fillId="4" borderId="8" xfId="0" applyNumberFormat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37" fontId="3" fillId="9" borderId="40" xfId="1" applyNumberFormat="1" applyFont="1" applyFill="1" applyBorder="1" applyAlignment="1">
      <alignment horizontal="center" vertical="center"/>
    </xf>
    <xf numFmtId="178" fontId="5" fillId="9" borderId="19" xfId="0" applyNumberFormat="1" applyFont="1" applyFill="1" applyBorder="1" applyAlignment="1">
      <alignment vertical="center"/>
    </xf>
    <xf numFmtId="178" fontId="3" fillId="9" borderId="40" xfId="0" applyNumberFormat="1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vertical="center"/>
    </xf>
    <xf numFmtId="180" fontId="0" fillId="0" borderId="0" xfId="0" applyNumberFormat="1" applyAlignment="1">
      <alignment horizontal="center" vertical="center"/>
    </xf>
    <xf numFmtId="178" fontId="2" fillId="2" borderId="20" xfId="0" applyNumberFormat="1" applyFont="1" applyFill="1" applyBorder="1" applyAlignment="1">
      <alignment vertical="center"/>
    </xf>
    <xf numFmtId="178" fontId="4" fillId="2" borderId="25" xfId="0" applyNumberFormat="1" applyFont="1" applyFill="1" applyBorder="1" applyAlignment="1">
      <alignment horizontal="center" vertical="center"/>
    </xf>
    <xf numFmtId="187" fontId="19" fillId="4" borderId="4" xfId="0" applyNumberFormat="1" applyFont="1" applyFill="1" applyBorder="1" applyAlignment="1">
      <alignment horizontal="center"/>
    </xf>
    <xf numFmtId="0" fontId="19" fillId="4" borderId="4" xfId="0" applyFont="1" applyFill="1" applyBorder="1"/>
    <xf numFmtId="0" fontId="19" fillId="4" borderId="4" xfId="1" applyFont="1" applyFill="1" applyBorder="1" applyAlignment="1">
      <alignment vertical="center" wrapText="1"/>
    </xf>
    <xf numFmtId="178" fontId="19" fillId="4" borderId="4" xfId="0" applyNumberFormat="1" applyFont="1" applyFill="1" applyBorder="1" applyAlignment="1">
      <alignment horizontal="center" vertical="center"/>
    </xf>
    <xf numFmtId="179" fontId="24" fillId="2" borderId="36" xfId="1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/>
    </xf>
    <xf numFmtId="37" fontId="3" fillId="0" borderId="41" xfId="1" applyNumberFormat="1" applyFont="1" applyBorder="1" applyAlignment="1">
      <alignment horizontal="center" vertical="center"/>
    </xf>
    <xf numFmtId="1" fontId="3" fillId="0" borderId="60" xfId="1" applyNumberFormat="1" applyFont="1" applyBorder="1" applyAlignment="1">
      <alignment vertical="center"/>
    </xf>
    <xf numFmtId="1" fontId="3" fillId="0" borderId="19" xfId="1" applyNumberFormat="1" applyFont="1" applyBorder="1" applyAlignment="1">
      <alignment vertical="center"/>
    </xf>
    <xf numFmtId="178" fontId="12" fillId="0" borderId="40" xfId="1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9" fontId="48" fillId="0" borderId="0" xfId="0" applyNumberFormat="1" applyFont="1" applyAlignment="1">
      <alignment vertical="center"/>
    </xf>
    <xf numFmtId="182" fontId="66" fillId="0" borderId="0" xfId="0" applyNumberFormat="1" applyFont="1" applyAlignment="1">
      <alignment vertical="center"/>
    </xf>
    <xf numFmtId="181" fontId="67" fillId="0" borderId="0" xfId="0" applyNumberFormat="1" applyFont="1" applyAlignment="1">
      <alignment vertical="center"/>
    </xf>
    <xf numFmtId="182" fontId="68" fillId="0" borderId="0" xfId="0" applyNumberFormat="1" applyFont="1" applyAlignment="1">
      <alignment vertical="center"/>
    </xf>
    <xf numFmtId="49" fontId="39" fillId="0" borderId="0" xfId="0" applyNumberFormat="1" applyFont="1" applyAlignment="1">
      <alignment wrapText="1"/>
    </xf>
    <xf numFmtId="49" fontId="39" fillId="0" borderId="0" xfId="0" applyNumberFormat="1" applyFont="1"/>
    <xf numFmtId="179" fontId="5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78" fontId="8" fillId="0" borderId="0" xfId="0" applyNumberFormat="1" applyFont="1" applyAlignment="1">
      <alignment vertical="center"/>
    </xf>
    <xf numFmtId="184" fontId="6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9" fontId="19" fillId="0" borderId="0" xfId="0" applyNumberFormat="1" applyFont="1" applyAlignment="1">
      <alignment vertical="center"/>
    </xf>
    <xf numFmtId="0" fontId="36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5" fillId="0" borderId="0" xfId="0" applyFont="1"/>
    <xf numFmtId="37" fontId="3" fillId="10" borderId="8" xfId="0" applyNumberFormat="1" applyFont="1" applyFill="1" applyBorder="1" applyAlignment="1">
      <alignment horizontal="center" vertical="center"/>
    </xf>
    <xf numFmtId="178" fontId="3" fillId="10" borderId="63" xfId="0" applyNumberFormat="1" applyFont="1" applyFill="1" applyBorder="1" applyAlignment="1">
      <alignment vertical="center"/>
    </xf>
    <xf numFmtId="178" fontId="7" fillId="10" borderId="9" xfId="0" applyNumberFormat="1" applyFont="1" applyFill="1" applyBorder="1" applyAlignment="1">
      <alignment vertical="center"/>
    </xf>
    <xf numFmtId="178" fontId="18" fillId="10" borderId="8" xfId="0" applyNumberFormat="1" applyFont="1" applyFill="1" applyBorder="1" applyAlignment="1">
      <alignment horizontal="center" vertical="center"/>
    </xf>
    <xf numFmtId="0" fontId="18" fillId="10" borderId="63" xfId="0" applyFont="1" applyFill="1" applyBorder="1" applyAlignment="1">
      <alignment vertical="center"/>
    </xf>
    <xf numFmtId="0" fontId="19" fillId="10" borderId="34" xfId="0" applyFont="1" applyFill="1" applyBorder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0" fillId="10" borderId="0" xfId="0" applyFill="1"/>
    <xf numFmtId="37" fontId="3" fillId="10" borderId="4" xfId="0" applyNumberFormat="1" applyFont="1" applyFill="1" applyBorder="1" applyAlignment="1">
      <alignment horizontal="center" vertical="center"/>
    </xf>
    <xf numFmtId="178" fontId="3" fillId="10" borderId="4" xfId="0" applyNumberFormat="1" applyFont="1" applyFill="1" applyBorder="1" applyAlignment="1">
      <alignment vertical="center"/>
    </xf>
    <xf numFmtId="0" fontId="18" fillId="10" borderId="4" xfId="0" applyFont="1" applyFill="1" applyBorder="1" applyAlignment="1">
      <alignment vertical="center"/>
    </xf>
    <xf numFmtId="37" fontId="3" fillId="10" borderId="40" xfId="0" applyNumberFormat="1" applyFont="1" applyFill="1" applyBorder="1" applyAlignment="1">
      <alignment horizontal="center" vertical="center"/>
    </xf>
    <xf numFmtId="178" fontId="5" fillId="10" borderId="60" xfId="0" applyNumberFormat="1" applyFont="1" applyFill="1" applyBorder="1" applyAlignment="1">
      <alignment vertical="center"/>
    </xf>
    <xf numFmtId="178" fontId="5" fillId="10" borderId="19" xfId="0" applyNumberFormat="1" applyFont="1" applyFill="1" applyBorder="1" applyAlignment="1">
      <alignment vertical="center"/>
    </xf>
    <xf numFmtId="178" fontId="18" fillId="10" borderId="40" xfId="0" applyNumberFormat="1" applyFont="1" applyFill="1" applyBorder="1" applyAlignment="1">
      <alignment horizontal="center" vertical="center"/>
    </xf>
    <xf numFmtId="0" fontId="3" fillId="10" borderId="60" xfId="0" applyFont="1" applyFill="1" applyBorder="1" applyAlignment="1">
      <alignment vertical="center"/>
    </xf>
    <xf numFmtId="0" fontId="3" fillId="10" borderId="42" xfId="0" applyFont="1" applyFill="1" applyBorder="1" applyAlignment="1">
      <alignment vertical="center"/>
    </xf>
    <xf numFmtId="37" fontId="3" fillId="10" borderId="16" xfId="0" applyNumberFormat="1" applyFont="1" applyFill="1" applyBorder="1" applyAlignment="1">
      <alignment horizontal="center" vertical="center"/>
    </xf>
    <xf numFmtId="178" fontId="3" fillId="10" borderId="16" xfId="0" applyNumberFormat="1" applyFont="1" applyFill="1" applyBorder="1" applyAlignment="1">
      <alignment vertical="center"/>
    </xf>
    <xf numFmtId="178" fontId="18" fillId="10" borderId="46" xfId="0" applyNumberFormat="1" applyFont="1" applyFill="1" applyBorder="1" applyAlignment="1">
      <alignment horizontal="center" vertical="center"/>
    </xf>
    <xf numFmtId="0" fontId="3" fillId="10" borderId="61" xfId="0" applyFont="1" applyFill="1" applyBorder="1" applyAlignment="1">
      <alignment vertical="center"/>
    </xf>
    <xf numFmtId="0" fontId="3" fillId="10" borderId="48" xfId="0" applyFont="1" applyFill="1" applyBorder="1" applyAlignment="1">
      <alignment vertical="center"/>
    </xf>
    <xf numFmtId="180" fontId="6" fillId="10" borderId="57" xfId="1" applyNumberFormat="1" applyFont="1" applyFill="1" applyBorder="1" applyAlignment="1">
      <alignment horizontal="center" vertical="center"/>
    </xf>
    <xf numFmtId="178" fontId="3" fillId="10" borderId="60" xfId="0" applyNumberFormat="1" applyFont="1" applyFill="1" applyBorder="1" applyAlignment="1">
      <alignment horizontal="center" vertical="center"/>
    </xf>
    <xf numFmtId="178" fontId="3" fillId="10" borderId="19" xfId="0" applyNumberFormat="1" applyFont="1" applyFill="1" applyBorder="1" applyAlignment="1">
      <alignment horizontal="center" vertical="center"/>
    </xf>
    <xf numFmtId="178" fontId="3" fillId="10" borderId="40" xfId="0" applyNumberFormat="1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left"/>
    </xf>
    <xf numFmtId="180" fontId="6" fillId="10" borderId="22" xfId="1" applyNumberFormat="1" applyFont="1" applyFill="1" applyBorder="1" applyAlignment="1">
      <alignment horizontal="center" vertical="center"/>
    </xf>
    <xf numFmtId="178" fontId="3" fillId="10" borderId="63" xfId="0" applyNumberFormat="1" applyFont="1" applyFill="1" applyBorder="1" applyAlignment="1">
      <alignment horizontal="center" vertical="center"/>
    </xf>
    <xf numFmtId="178" fontId="3" fillId="10" borderId="9" xfId="0" applyNumberFormat="1" applyFont="1" applyFill="1" applyBorder="1" applyAlignment="1">
      <alignment horizontal="center" vertical="center"/>
    </xf>
    <xf numFmtId="178" fontId="3" fillId="10" borderId="8" xfId="0" applyNumberFormat="1" applyFont="1" applyFill="1" applyBorder="1" applyAlignment="1">
      <alignment horizontal="center" vertical="center"/>
    </xf>
    <xf numFmtId="180" fontId="6" fillId="10" borderId="72" xfId="1" applyNumberFormat="1" applyFont="1" applyFill="1" applyBorder="1" applyAlignment="1">
      <alignment horizontal="center" vertical="center"/>
    </xf>
    <xf numFmtId="178" fontId="3" fillId="10" borderId="61" xfId="0" applyNumberFormat="1" applyFont="1" applyFill="1" applyBorder="1" applyAlignment="1">
      <alignment horizontal="center" vertical="center"/>
    </xf>
    <xf numFmtId="178" fontId="3" fillId="10" borderId="15" xfId="0" applyNumberFormat="1" applyFont="1" applyFill="1" applyBorder="1" applyAlignment="1">
      <alignment horizontal="center" vertical="center"/>
    </xf>
    <xf numFmtId="178" fontId="3" fillId="10" borderId="46" xfId="0" applyNumberFormat="1" applyFont="1" applyFill="1" applyBorder="1" applyAlignment="1">
      <alignment horizontal="center" vertical="center"/>
    </xf>
    <xf numFmtId="180" fontId="6" fillId="10" borderId="4" xfId="1" applyNumberFormat="1" applyFont="1" applyFill="1" applyBorder="1" applyAlignment="1">
      <alignment horizontal="center" vertical="center"/>
    </xf>
    <xf numFmtId="37" fontId="3" fillId="10" borderId="4" xfId="1" applyNumberFormat="1" applyFont="1" applyFill="1" applyBorder="1" applyAlignment="1">
      <alignment horizontal="center" vertical="center"/>
    </xf>
    <xf numFmtId="178" fontId="12" fillId="10" borderId="4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47" fillId="0" borderId="0" xfId="0" applyFont="1"/>
    <xf numFmtId="37" fontId="3" fillId="10" borderId="0" xfId="1" applyNumberFormat="1" applyFont="1" applyFill="1" applyAlignment="1">
      <alignment horizontal="center" vertical="center"/>
    </xf>
    <xf numFmtId="0" fontId="46" fillId="10" borderId="7" xfId="1" applyFont="1" applyFill="1" applyBorder="1" applyAlignment="1">
      <alignment horizontal="center" vertical="center" wrapText="1"/>
    </xf>
    <xf numFmtId="0" fontId="46" fillId="10" borderId="0" xfId="1" applyFont="1" applyFill="1" applyAlignment="1">
      <alignment horizontal="center" vertical="center" wrapText="1"/>
    </xf>
    <xf numFmtId="181" fontId="23" fillId="11" borderId="30" xfId="0" applyNumberFormat="1" applyFont="1" applyFill="1" applyBorder="1" applyAlignment="1">
      <alignment horizontal="center" vertical="center"/>
    </xf>
    <xf numFmtId="181" fontId="50" fillId="11" borderId="30" xfId="0" applyNumberFormat="1" applyFont="1" applyFill="1" applyBorder="1" applyAlignment="1">
      <alignment horizontal="center" vertical="center"/>
    </xf>
    <xf numFmtId="181" fontId="50" fillId="11" borderId="32" xfId="0" applyNumberFormat="1" applyFont="1" applyFill="1" applyBorder="1" applyAlignment="1">
      <alignment horizontal="center" vertical="center"/>
    </xf>
    <xf numFmtId="49" fontId="48" fillId="3" borderId="33" xfId="0" applyNumberFormat="1" applyFont="1" applyFill="1" applyBorder="1" applyAlignment="1">
      <alignment horizontal="center" vertical="center"/>
    </xf>
    <xf numFmtId="49" fontId="48" fillId="3" borderId="31" xfId="0" applyNumberFormat="1" applyFont="1" applyFill="1" applyBorder="1" applyAlignment="1">
      <alignment horizontal="center" vertical="center"/>
    </xf>
    <xf numFmtId="178" fontId="61" fillId="3" borderId="30" xfId="0" applyNumberFormat="1" applyFont="1" applyFill="1" applyBorder="1" applyAlignment="1">
      <alignment horizontal="center" vertical="center"/>
    </xf>
    <xf numFmtId="181" fontId="23" fillId="3" borderId="4" xfId="0" applyNumberFormat="1" applyFont="1" applyFill="1" applyBorder="1" applyAlignment="1">
      <alignment horizontal="center" vertical="center"/>
    </xf>
    <xf numFmtId="181" fontId="50" fillId="3" borderId="4" xfId="0" applyNumberFormat="1" applyFont="1" applyFill="1" applyBorder="1" applyAlignment="1">
      <alignment horizontal="center" vertical="center"/>
    </xf>
    <xf numFmtId="49" fontId="39" fillId="7" borderId="33" xfId="0" applyNumberFormat="1" applyFont="1" applyFill="1" applyBorder="1" applyAlignment="1">
      <alignment horizontal="left" vertical="center" wrapText="1"/>
    </xf>
    <xf numFmtId="49" fontId="51" fillId="7" borderId="30" xfId="0" applyNumberFormat="1" applyFont="1" applyFill="1" applyBorder="1" applyAlignment="1">
      <alignment horizontal="left" vertical="center"/>
    </xf>
    <xf numFmtId="49" fontId="51" fillId="7" borderId="27" xfId="0" applyNumberFormat="1" applyFont="1" applyFill="1" applyBorder="1" applyAlignment="1">
      <alignment horizontal="left" vertical="center"/>
    </xf>
    <xf numFmtId="49" fontId="51" fillId="7" borderId="24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8" fontId="61" fillId="3" borderId="30" xfId="0" applyNumberFormat="1" applyFont="1" applyFill="1" applyBorder="1" applyAlignment="1">
      <alignment horizontal="center" vertical="center"/>
    </xf>
    <xf numFmtId="49" fontId="48" fillId="11" borderId="33" xfId="0" applyNumberFormat="1" applyFont="1" applyFill="1" applyBorder="1" applyAlignment="1">
      <alignment horizontal="center" vertical="center"/>
    </xf>
    <xf numFmtId="49" fontId="48" fillId="11" borderId="31" xfId="0" applyNumberFormat="1" applyFont="1" applyFill="1" applyBorder="1" applyAlignment="1">
      <alignment horizontal="center" vertical="center"/>
    </xf>
    <xf numFmtId="178" fontId="61" fillId="11" borderId="29" xfId="0" applyNumberFormat="1" applyFont="1" applyFill="1" applyBorder="1" applyAlignment="1">
      <alignment horizontal="center" vertical="center"/>
    </xf>
    <xf numFmtId="178" fontId="61" fillId="11" borderId="30" xfId="0" applyNumberFormat="1" applyFont="1" applyFill="1" applyBorder="1" applyAlignment="1">
      <alignment horizontal="center" vertical="center"/>
    </xf>
    <xf numFmtId="178" fontId="61" fillId="11" borderId="31" xfId="0" applyNumberFormat="1" applyFont="1" applyFill="1" applyBorder="1" applyAlignment="1">
      <alignment horizontal="center" vertical="center"/>
    </xf>
    <xf numFmtId="49" fontId="48" fillId="3" borderId="69" xfId="0" applyNumberFormat="1" applyFont="1" applyFill="1" applyBorder="1" applyAlignment="1">
      <alignment horizontal="center" vertical="center"/>
    </xf>
    <xf numFmtId="49" fontId="48" fillId="3" borderId="56" xfId="0" applyNumberFormat="1" applyFont="1" applyFill="1" applyBorder="1" applyAlignment="1">
      <alignment horizontal="center" vertical="center"/>
    </xf>
    <xf numFmtId="178" fontId="49" fillId="3" borderId="6" xfId="0" applyNumberFormat="1" applyFont="1" applyFill="1" applyBorder="1" applyAlignment="1">
      <alignment horizontal="center" vertical="center"/>
    </xf>
    <xf numFmtId="178" fontId="49" fillId="3" borderId="43" xfId="0" applyNumberFormat="1" applyFont="1" applyFill="1" applyBorder="1" applyAlignment="1">
      <alignment horizontal="center" vertical="center"/>
    </xf>
    <xf numFmtId="178" fontId="49" fillId="3" borderId="5" xfId="0" applyNumberFormat="1" applyFont="1" applyFill="1" applyBorder="1" applyAlignment="1">
      <alignment horizontal="center" vertical="center"/>
    </xf>
    <xf numFmtId="188" fontId="50" fillId="3" borderId="6" xfId="0" applyNumberFormat="1" applyFont="1" applyFill="1" applyBorder="1" applyAlignment="1">
      <alignment horizontal="center" vertical="center"/>
    </xf>
    <xf numFmtId="188" fontId="50" fillId="3" borderId="43" xfId="0" applyNumberFormat="1" applyFont="1" applyFill="1" applyBorder="1" applyAlignment="1">
      <alignment horizontal="center" vertical="center"/>
    </xf>
    <xf numFmtId="188" fontId="50" fillId="3" borderId="35" xfId="0" applyNumberFormat="1" applyFont="1" applyFill="1" applyBorder="1" applyAlignment="1">
      <alignment horizontal="center" vertical="center"/>
    </xf>
    <xf numFmtId="178" fontId="24" fillId="4" borderId="64" xfId="0" applyNumberFormat="1" applyFont="1" applyFill="1" applyBorder="1" applyAlignment="1">
      <alignment horizontal="center" vertical="center"/>
    </xf>
    <xf numFmtId="178" fontId="24" fillId="4" borderId="19" xfId="0" applyNumberFormat="1" applyFont="1" applyFill="1" applyBorder="1" applyAlignment="1">
      <alignment horizontal="center" vertical="center"/>
    </xf>
    <xf numFmtId="178" fontId="24" fillId="4" borderId="41" xfId="0" applyNumberFormat="1" applyFont="1" applyFill="1" applyBorder="1" applyAlignment="1">
      <alignment horizontal="center" vertical="center"/>
    </xf>
    <xf numFmtId="178" fontId="24" fillId="4" borderId="18" xfId="0" applyNumberFormat="1" applyFont="1" applyFill="1" applyBorder="1" applyAlignment="1">
      <alignment horizontal="center" vertical="center"/>
    </xf>
    <xf numFmtId="183" fontId="24" fillId="4" borderId="11" xfId="0" applyNumberFormat="1" applyFont="1" applyFill="1" applyBorder="1" applyAlignment="1">
      <alignment horizontal="center" vertical="center"/>
    </xf>
    <xf numFmtId="183" fontId="24" fillId="4" borderId="9" xfId="0" applyNumberFormat="1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178" fontId="24" fillId="4" borderId="68" xfId="0" applyNumberFormat="1" applyFont="1" applyFill="1" applyBorder="1" applyAlignment="1">
      <alignment horizontal="center" vertical="center"/>
    </xf>
    <xf numFmtId="178" fontId="24" fillId="4" borderId="3" xfId="0" applyNumberFormat="1" applyFont="1" applyFill="1" applyBorder="1" applyAlignment="1">
      <alignment horizontal="center" vertical="center"/>
    </xf>
    <xf numFmtId="178" fontId="24" fillId="4" borderId="1" xfId="0" applyNumberFormat="1" applyFont="1" applyFill="1" applyBorder="1" applyAlignment="1">
      <alignment horizontal="center" vertical="center"/>
    </xf>
    <xf numFmtId="178" fontId="24" fillId="4" borderId="2" xfId="0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179" fontId="9" fillId="5" borderId="33" xfId="0" applyNumberFormat="1" applyFont="1" applyFill="1" applyBorder="1" applyAlignment="1">
      <alignment horizontal="center" vertical="center"/>
    </xf>
    <xf numFmtId="179" fontId="9" fillId="5" borderId="30" xfId="0" applyNumberFormat="1" applyFont="1" applyFill="1" applyBorder="1" applyAlignment="1">
      <alignment horizontal="center" vertical="center"/>
    </xf>
    <xf numFmtId="179" fontId="2" fillId="2" borderId="36" xfId="0" applyNumberFormat="1" applyFont="1" applyFill="1" applyBorder="1" applyAlignment="1">
      <alignment horizontal="center" vertical="center"/>
    </xf>
    <xf numFmtId="179" fontId="2" fillId="2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78" fontId="8" fillId="6" borderId="58" xfId="0" applyNumberFormat="1" applyFont="1" applyFill="1" applyBorder="1" applyAlignment="1">
      <alignment horizontal="center" vertical="center"/>
    </xf>
    <xf numFmtId="178" fontId="8" fillId="6" borderId="28" xfId="0" applyNumberFormat="1" applyFont="1" applyFill="1" applyBorder="1" applyAlignment="1">
      <alignment horizontal="center" vertical="center"/>
    </xf>
    <xf numFmtId="184" fontId="60" fillId="6" borderId="28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179" fontId="19" fillId="4" borderId="39" xfId="0" applyNumberFormat="1" applyFont="1" applyFill="1" applyBorder="1" applyAlignment="1">
      <alignment horizontal="center" vertical="center"/>
    </xf>
    <xf numFmtId="179" fontId="19" fillId="4" borderId="24" xfId="0" applyNumberFormat="1" applyFont="1" applyFill="1" applyBorder="1" applyAlignment="1">
      <alignment horizontal="center" vertical="center"/>
    </xf>
    <xf numFmtId="179" fontId="20" fillId="3" borderId="27" xfId="0" applyNumberFormat="1" applyFont="1" applyFill="1" applyBorder="1" applyAlignment="1">
      <alignment horizontal="left" vertical="center"/>
    </xf>
    <xf numFmtId="179" fontId="20" fillId="3" borderId="24" xfId="0" applyNumberFormat="1" applyFont="1" applyFill="1" applyBorder="1" applyAlignment="1">
      <alignment horizontal="left" vertical="center"/>
    </xf>
    <xf numFmtId="179" fontId="5" fillId="4" borderId="33" xfId="0" applyNumberFormat="1" applyFont="1" applyFill="1" applyBorder="1" applyAlignment="1">
      <alignment horizontal="center" vertical="center"/>
    </xf>
    <xf numFmtId="179" fontId="5" fillId="4" borderId="30" xfId="0" applyNumberFormat="1" applyFont="1" applyFill="1" applyBorder="1" applyAlignment="1">
      <alignment horizontal="center" vertical="center"/>
    </xf>
    <xf numFmtId="179" fontId="5" fillId="4" borderId="32" xfId="0" applyNumberFormat="1" applyFont="1" applyFill="1" applyBorder="1" applyAlignment="1">
      <alignment horizontal="center" vertical="center"/>
    </xf>
    <xf numFmtId="179" fontId="5" fillId="2" borderId="50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79" fontId="5" fillId="2" borderId="36" xfId="0" applyNumberFormat="1" applyFont="1" applyFill="1" applyBorder="1" applyAlignment="1">
      <alignment horizontal="center" vertical="center"/>
    </xf>
    <xf numFmtId="179" fontId="5" fillId="2" borderId="10" xfId="0" applyNumberFormat="1" applyFont="1" applyFill="1" applyBorder="1" applyAlignment="1">
      <alignment horizontal="center" vertical="center"/>
    </xf>
    <xf numFmtId="179" fontId="5" fillId="2" borderId="39" xfId="0" applyNumberFormat="1" applyFont="1" applyFill="1" applyBorder="1" applyAlignment="1">
      <alignment horizontal="center" vertical="center"/>
    </xf>
    <xf numFmtId="179" fontId="5" fillId="2" borderId="49" xfId="0" applyNumberFormat="1" applyFont="1" applyFill="1" applyBorder="1" applyAlignment="1">
      <alignment horizontal="center" vertical="center"/>
    </xf>
    <xf numFmtId="179" fontId="19" fillId="4" borderId="41" xfId="0" applyNumberFormat="1" applyFont="1" applyFill="1" applyBorder="1" applyAlignment="1">
      <alignment horizontal="center" vertical="center"/>
    </xf>
    <xf numFmtId="179" fontId="19" fillId="4" borderId="18" xfId="0" applyNumberFormat="1" applyFont="1" applyFill="1" applyBorder="1" applyAlignment="1">
      <alignment horizontal="center" vertical="center"/>
    </xf>
    <xf numFmtId="179" fontId="19" fillId="4" borderId="1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179" fontId="19" fillId="10" borderId="41" xfId="0" applyNumberFormat="1" applyFont="1" applyFill="1" applyBorder="1" applyAlignment="1">
      <alignment horizontal="center" vertical="center"/>
    </xf>
    <xf numFmtId="179" fontId="19" fillId="10" borderId="18" xfId="0" applyNumberFormat="1" applyFont="1" applyFill="1" applyBorder="1" applyAlignment="1">
      <alignment horizontal="center" vertical="center"/>
    </xf>
    <xf numFmtId="179" fontId="19" fillId="10" borderId="19" xfId="0" applyNumberFormat="1" applyFont="1" applyFill="1" applyBorder="1" applyAlignment="1">
      <alignment horizontal="center" vertical="center"/>
    </xf>
    <xf numFmtId="179" fontId="19" fillId="4" borderId="33" xfId="0" applyNumberFormat="1" applyFont="1" applyFill="1" applyBorder="1" applyAlignment="1">
      <alignment horizontal="center" vertical="center"/>
    </xf>
    <xf numFmtId="179" fontId="19" fillId="4" borderId="30" xfId="0" applyNumberFormat="1" applyFont="1" applyFill="1" applyBorder="1" applyAlignment="1">
      <alignment horizontal="center" vertical="center"/>
    </xf>
    <xf numFmtId="179" fontId="19" fillId="4" borderId="32" xfId="0" applyNumberFormat="1" applyFont="1" applyFill="1" applyBorder="1" applyAlignment="1">
      <alignment horizontal="center" vertical="center"/>
    </xf>
    <xf numFmtId="179" fontId="5" fillId="2" borderId="21" xfId="0" applyNumberFormat="1" applyFont="1" applyFill="1" applyBorder="1" applyAlignment="1">
      <alignment horizontal="center" vertical="center"/>
    </xf>
    <xf numFmtId="179" fontId="5" fillId="2" borderId="23" xfId="0" applyNumberFormat="1" applyFont="1" applyFill="1" applyBorder="1" applyAlignment="1">
      <alignment horizontal="center" vertical="center"/>
    </xf>
    <xf numFmtId="179" fontId="19" fillId="4" borderId="64" xfId="0" applyNumberFormat="1" applyFont="1" applyFill="1" applyBorder="1" applyAlignment="1">
      <alignment horizontal="center" vertical="center"/>
    </xf>
    <xf numFmtId="179" fontId="19" fillId="10" borderId="64" xfId="0" applyNumberFormat="1" applyFont="1" applyFill="1" applyBorder="1" applyAlignment="1">
      <alignment horizontal="center" vertical="center"/>
    </xf>
    <xf numFmtId="179" fontId="19" fillId="10" borderId="65" xfId="0" applyNumberFormat="1" applyFont="1" applyFill="1" applyBorder="1" applyAlignment="1">
      <alignment horizontal="center" vertical="center"/>
    </xf>
    <xf numFmtId="179" fontId="19" fillId="10" borderId="14" xfId="0" applyNumberFormat="1" applyFont="1" applyFill="1" applyBorder="1" applyAlignment="1">
      <alignment horizontal="center" vertical="center"/>
    </xf>
    <xf numFmtId="179" fontId="19" fillId="10" borderId="15" xfId="0" applyNumberFormat="1" applyFont="1" applyFill="1" applyBorder="1" applyAlignment="1">
      <alignment horizontal="center" vertical="center"/>
    </xf>
    <xf numFmtId="179" fontId="20" fillId="5" borderId="39" xfId="0" applyNumberFormat="1" applyFont="1" applyFill="1" applyBorder="1" applyAlignment="1">
      <alignment horizontal="center" vertical="center"/>
    </xf>
    <xf numFmtId="179" fontId="20" fillId="5" borderId="27" xfId="0" applyNumberFormat="1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86" fontId="62" fillId="3" borderId="14" xfId="0" applyNumberFormat="1" applyFont="1" applyFill="1" applyBorder="1" applyAlignment="1">
      <alignment horizontal="center" vertical="center"/>
    </xf>
    <xf numFmtId="186" fontId="62" fillId="3" borderId="15" xfId="0" applyNumberFormat="1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48" xfId="0" applyFont="1" applyFill="1" applyBorder="1" applyAlignment="1">
      <alignment horizontal="center" vertical="center"/>
    </xf>
    <xf numFmtId="0" fontId="36" fillId="4" borderId="1" xfId="1" applyFont="1" applyFill="1" applyBorder="1" applyAlignment="1">
      <alignment horizontal="center" vertical="center" wrapText="1"/>
    </xf>
    <xf numFmtId="0" fontId="36" fillId="4" borderId="2" xfId="1" applyFont="1" applyFill="1" applyBorder="1" applyAlignment="1">
      <alignment horizontal="center" vertical="center" wrapText="1"/>
    </xf>
    <xf numFmtId="0" fontId="36" fillId="4" borderId="3" xfId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179" fontId="20" fillId="5" borderId="33" xfId="0" applyNumberFormat="1" applyFont="1" applyFill="1" applyBorder="1" applyAlignment="1">
      <alignment horizontal="center" vertical="center"/>
    </xf>
    <xf numFmtId="179" fontId="20" fillId="5" borderId="30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179" fontId="2" fillId="2" borderId="33" xfId="0" applyNumberFormat="1" applyFont="1" applyFill="1" applyBorder="1" applyAlignment="1">
      <alignment horizontal="center" vertical="center"/>
    </xf>
    <xf numFmtId="179" fontId="2" fillId="2" borderId="31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8" fontId="2" fillId="2" borderId="29" xfId="0" applyNumberFormat="1" applyFont="1" applyFill="1" applyBorder="1" applyAlignment="1">
      <alignment horizontal="center" vertical="center"/>
    </xf>
    <xf numFmtId="178" fontId="2" fillId="2" borderId="31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8" fontId="53" fillId="8" borderId="50" xfId="0" applyNumberFormat="1" applyFont="1" applyFill="1" applyBorder="1" applyAlignment="1">
      <alignment horizontal="center" vertical="center"/>
    </xf>
    <xf numFmtId="178" fontId="53" fillId="8" borderId="26" xfId="0" applyNumberFormat="1" applyFont="1" applyFill="1" applyBorder="1" applyAlignment="1">
      <alignment horizontal="center" vertical="center"/>
    </xf>
    <xf numFmtId="178" fontId="53" fillId="8" borderId="39" xfId="0" applyNumberFormat="1" applyFont="1" applyFill="1" applyBorder="1" applyAlignment="1">
      <alignment horizontal="center" vertical="center"/>
    </xf>
    <xf numFmtId="178" fontId="53" fillId="8" borderId="49" xfId="0" applyNumberFormat="1" applyFont="1" applyFill="1" applyBorder="1" applyAlignment="1">
      <alignment horizontal="center" vertical="center"/>
    </xf>
    <xf numFmtId="185" fontId="54" fillId="8" borderId="41" xfId="0" applyNumberFormat="1" applyFont="1" applyFill="1" applyBorder="1" applyAlignment="1">
      <alignment horizontal="center" vertical="center"/>
    </xf>
    <xf numFmtId="185" fontId="54" fillId="8" borderId="18" xfId="0" applyNumberFormat="1" applyFont="1" applyFill="1" applyBorder="1" applyAlignment="1">
      <alignment horizontal="center" vertical="center"/>
    </xf>
    <xf numFmtId="185" fontId="54" fillId="8" borderId="19" xfId="0" applyNumberFormat="1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8" borderId="42" xfId="0" applyFont="1" applyFill="1" applyBorder="1" applyAlignment="1">
      <alignment horizontal="center" vertical="center"/>
    </xf>
    <xf numFmtId="179" fontId="5" fillId="4" borderId="36" xfId="0" applyNumberFormat="1" applyFont="1" applyFill="1" applyBorder="1" applyAlignment="1">
      <alignment horizontal="center" vertical="center"/>
    </xf>
    <xf numFmtId="179" fontId="5" fillId="4" borderId="10" xfId="0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38" fontId="19" fillId="4" borderId="1" xfId="1" applyNumberFormat="1" applyFont="1" applyFill="1" applyBorder="1" applyAlignment="1">
      <alignment horizontal="center" vertical="center" wrapText="1"/>
    </xf>
    <xf numFmtId="38" fontId="19" fillId="4" borderId="3" xfId="1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5" fillId="5" borderId="30" xfId="0" applyFont="1" applyFill="1" applyBorder="1" applyAlignment="1">
      <alignment horizontal="left" vertical="center" wrapText="1"/>
    </xf>
    <xf numFmtId="0" fontId="35" fillId="5" borderId="30" xfId="0" applyFont="1" applyFill="1" applyBorder="1" applyAlignment="1">
      <alignment horizontal="left" vertical="center"/>
    </xf>
    <xf numFmtId="0" fontId="35" fillId="5" borderId="32" xfId="0" applyFont="1" applyFill="1" applyBorder="1" applyAlignment="1">
      <alignment horizontal="left" vertical="center"/>
    </xf>
    <xf numFmtId="179" fontId="4" fillId="4" borderId="33" xfId="0" applyNumberFormat="1" applyFont="1" applyFill="1" applyBorder="1" applyAlignment="1">
      <alignment horizontal="center" vertical="center"/>
    </xf>
    <xf numFmtId="179" fontId="4" fillId="4" borderId="30" xfId="0" applyNumberFormat="1" applyFont="1" applyFill="1" applyBorder="1" applyAlignment="1">
      <alignment horizontal="center" vertical="center"/>
    </xf>
    <xf numFmtId="179" fontId="4" fillId="4" borderId="32" xfId="0" applyNumberFormat="1" applyFont="1" applyFill="1" applyBorder="1" applyAlignment="1">
      <alignment horizontal="center" vertical="center"/>
    </xf>
    <xf numFmtId="38" fontId="19" fillId="4" borderId="13" xfId="1" applyNumberFormat="1" applyFont="1" applyFill="1" applyBorder="1" applyAlignment="1">
      <alignment horizontal="center" vertical="center" wrapText="1"/>
    </xf>
    <xf numFmtId="38" fontId="19" fillId="4" borderId="15" xfId="1" applyNumberFormat="1" applyFont="1" applyFill="1" applyBorder="1" applyAlignment="1">
      <alignment horizontal="center" vertical="center" wrapText="1"/>
    </xf>
    <xf numFmtId="0" fontId="14" fillId="10" borderId="13" xfId="1" applyFont="1" applyFill="1" applyBorder="1" applyAlignment="1">
      <alignment horizontal="center" vertical="center"/>
    </xf>
    <xf numFmtId="0" fontId="14" fillId="10" borderId="14" xfId="1" applyFont="1" applyFill="1" applyBorder="1" applyAlignment="1">
      <alignment horizontal="center" vertical="center"/>
    </xf>
    <xf numFmtId="0" fontId="14" fillId="10" borderId="15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187" fontId="19" fillId="4" borderId="1" xfId="0" applyNumberFormat="1" applyFont="1" applyFill="1" applyBorder="1" applyAlignment="1">
      <alignment horizontal="center"/>
    </xf>
    <xf numFmtId="187" fontId="19" fillId="4" borderId="3" xfId="0" applyNumberFormat="1" applyFont="1" applyFill="1" applyBorder="1" applyAlignment="1">
      <alignment horizontal="center"/>
    </xf>
    <xf numFmtId="0" fontId="27" fillId="10" borderId="41" xfId="1" applyFont="1" applyFill="1" applyBorder="1" applyAlignment="1">
      <alignment horizontal="center" vertical="center"/>
    </xf>
    <xf numFmtId="0" fontId="27" fillId="10" borderId="18" xfId="1" applyFont="1" applyFill="1" applyBorder="1" applyAlignment="1">
      <alignment horizontal="center" vertical="center"/>
    </xf>
    <xf numFmtId="0" fontId="27" fillId="10" borderId="19" xfId="1" applyFont="1" applyFill="1" applyBorder="1" applyAlignment="1">
      <alignment horizontal="center" vertical="center"/>
    </xf>
    <xf numFmtId="0" fontId="28" fillId="10" borderId="20" xfId="0" applyFont="1" applyFill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179" fontId="19" fillId="4" borderId="6" xfId="0" applyNumberFormat="1" applyFont="1" applyFill="1" applyBorder="1" applyAlignment="1">
      <alignment horizontal="center" vertical="center" wrapText="1"/>
    </xf>
    <xf numFmtId="179" fontId="19" fillId="4" borderId="5" xfId="0" applyNumberFormat="1" applyFont="1" applyFill="1" applyBorder="1" applyAlignment="1">
      <alignment horizontal="center" vertical="center" wrapText="1"/>
    </xf>
    <xf numFmtId="179" fontId="19" fillId="4" borderId="7" xfId="0" applyNumberFormat="1" applyFont="1" applyFill="1" applyBorder="1" applyAlignment="1">
      <alignment horizontal="center" vertical="center" wrapText="1"/>
    </xf>
    <xf numFmtId="179" fontId="19" fillId="4" borderId="10" xfId="0" applyNumberFormat="1" applyFont="1" applyFill="1" applyBorder="1" applyAlignment="1">
      <alignment horizontal="center" vertical="center" wrapText="1"/>
    </xf>
    <xf numFmtId="179" fontId="19" fillId="4" borderId="11" xfId="0" applyNumberFormat="1" applyFont="1" applyFill="1" applyBorder="1" applyAlignment="1">
      <alignment horizontal="center" vertical="center" wrapText="1"/>
    </xf>
    <xf numFmtId="179" fontId="19" fillId="4" borderId="9" xfId="0" applyNumberFormat="1" applyFont="1" applyFill="1" applyBorder="1" applyAlignment="1">
      <alignment horizontal="center" vertical="center" wrapText="1"/>
    </xf>
    <xf numFmtId="179" fontId="4" fillId="2" borderId="53" xfId="0" applyNumberFormat="1" applyFont="1" applyFill="1" applyBorder="1" applyAlignment="1">
      <alignment horizontal="center" vertical="center"/>
    </xf>
    <xf numFmtId="179" fontId="4" fillId="2" borderId="54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9" fontId="2" fillId="2" borderId="64" xfId="0" applyNumberFormat="1" applyFont="1" applyFill="1" applyBorder="1" applyAlignment="1">
      <alignment horizontal="center" vertical="center"/>
    </xf>
    <xf numFmtId="179" fontId="2" fillId="2" borderId="19" xfId="0" applyNumberFormat="1" applyFont="1" applyFill="1" applyBorder="1" applyAlignment="1">
      <alignment horizontal="center" vertical="center"/>
    </xf>
    <xf numFmtId="0" fontId="59" fillId="2" borderId="41" xfId="0" applyFont="1" applyFill="1" applyBorder="1" applyAlignment="1">
      <alignment horizontal="center" vertical="center"/>
    </xf>
    <xf numFmtId="0" fontId="59" fillId="2" borderId="19" xfId="0" applyFont="1" applyFill="1" applyBorder="1" applyAlignment="1">
      <alignment horizontal="center" vertical="center"/>
    </xf>
    <xf numFmtId="180" fontId="6" fillId="0" borderId="70" xfId="1" applyNumberFormat="1" applyFont="1" applyBorder="1" applyAlignment="1">
      <alignment horizontal="center" vertical="center"/>
    </xf>
    <xf numFmtId="180" fontId="6" fillId="0" borderId="57" xfId="1" applyNumberFormat="1" applyFont="1" applyBorder="1" applyAlignment="1">
      <alignment horizontal="center" vertical="center"/>
    </xf>
    <xf numFmtId="38" fontId="19" fillId="4" borderId="1" xfId="3" applyNumberFormat="1" applyFont="1" applyFill="1" applyBorder="1" applyAlignment="1">
      <alignment horizontal="center" vertical="center" wrapText="1"/>
    </xf>
    <xf numFmtId="38" fontId="19" fillId="4" borderId="3" xfId="3" applyNumberFormat="1" applyFont="1" applyFill="1" applyBorder="1" applyAlignment="1">
      <alignment horizontal="center" vertical="center" wrapText="1"/>
    </xf>
    <xf numFmtId="0" fontId="27" fillId="10" borderId="1" xfId="1" applyFont="1" applyFill="1" applyBorder="1" applyAlignment="1">
      <alignment horizontal="center" vertical="center"/>
    </xf>
    <xf numFmtId="0" fontId="27" fillId="10" borderId="2" xfId="1" applyFont="1" applyFill="1" applyBorder="1" applyAlignment="1">
      <alignment horizontal="center" vertical="center"/>
    </xf>
    <xf numFmtId="0" fontId="27" fillId="10" borderId="3" xfId="1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horizontal="center" vertical="center" wrapText="1"/>
    </xf>
    <xf numFmtId="0" fontId="28" fillId="10" borderId="35" xfId="0" applyFont="1" applyFill="1" applyBorder="1" applyAlignment="1">
      <alignment horizontal="center" vertical="center" wrapText="1"/>
    </xf>
    <xf numFmtId="0" fontId="28" fillId="10" borderId="17" xfId="0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57" fillId="0" borderId="1" xfId="1" applyFont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8" fillId="8" borderId="40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center" vertical="center"/>
    </xf>
    <xf numFmtId="179" fontId="2" fillId="4" borderId="33" xfId="0" applyNumberFormat="1" applyFont="1" applyFill="1" applyBorder="1" applyAlignment="1">
      <alignment horizontal="center" vertical="center"/>
    </xf>
    <xf numFmtId="179" fontId="2" fillId="4" borderId="30" xfId="0" applyNumberFormat="1" applyFont="1" applyFill="1" applyBorder="1" applyAlignment="1">
      <alignment horizontal="center" vertical="center"/>
    </xf>
    <xf numFmtId="179" fontId="2" fillId="4" borderId="32" xfId="0" applyNumberFormat="1" applyFont="1" applyFill="1" applyBorder="1" applyAlignment="1">
      <alignment horizontal="center" vertical="center"/>
    </xf>
    <xf numFmtId="186" fontId="62" fillId="3" borderId="27" xfId="0" applyNumberFormat="1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179" fontId="24" fillId="2" borderId="50" xfId="1" applyNumberFormat="1" applyFont="1" applyFill="1" applyBorder="1" applyAlignment="1">
      <alignment horizontal="center" vertical="center"/>
    </xf>
    <xf numFmtId="179" fontId="24" fillId="2" borderId="36" xfId="1" applyNumberFormat="1" applyFont="1" applyFill="1" applyBorder="1" applyAlignment="1">
      <alignment horizontal="center" vertical="center"/>
    </xf>
    <xf numFmtId="179" fontId="24" fillId="2" borderId="38" xfId="1" applyNumberFormat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42" xfId="1" applyFont="1" applyBorder="1" applyAlignment="1">
      <alignment horizontal="center" vertical="center"/>
    </xf>
    <xf numFmtId="178" fontId="3" fillId="10" borderId="4" xfId="1" applyNumberFormat="1" applyFont="1" applyFill="1" applyBorder="1" applyAlignment="1">
      <alignment horizontal="center" vertical="center"/>
    </xf>
    <xf numFmtId="0" fontId="36" fillId="4" borderId="17" xfId="1" applyFont="1" applyFill="1" applyBorder="1" applyAlignment="1">
      <alignment horizontal="center" vertical="center" wrapText="1"/>
    </xf>
    <xf numFmtId="0" fontId="36" fillId="4" borderId="27" xfId="1" applyFont="1" applyFill="1" applyBorder="1" applyAlignment="1">
      <alignment horizontal="center" vertical="center" wrapText="1"/>
    </xf>
    <xf numFmtId="0" fontId="36" fillId="4" borderId="49" xfId="1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/>
    </xf>
    <xf numFmtId="0" fontId="43" fillId="3" borderId="23" xfId="0" applyFont="1" applyFill="1" applyBorder="1" applyAlignment="1">
      <alignment horizontal="left" vertical="center"/>
    </xf>
    <xf numFmtId="180" fontId="6" fillId="10" borderId="4" xfId="1" applyNumberFormat="1" applyFont="1" applyFill="1" applyBorder="1" applyAlignment="1">
      <alignment horizontal="center" vertical="center"/>
    </xf>
    <xf numFmtId="0" fontId="56" fillId="10" borderId="4" xfId="1" applyFont="1" applyFill="1" applyBorder="1" applyAlignment="1">
      <alignment horizontal="center" vertical="top" wrapText="1"/>
    </xf>
    <xf numFmtId="0" fontId="46" fillId="10" borderId="4" xfId="1" applyFont="1" applyFill="1" applyBorder="1" applyAlignment="1">
      <alignment horizontal="center" vertical="center" wrapText="1"/>
    </xf>
    <xf numFmtId="0" fontId="36" fillId="9" borderId="4" xfId="1" applyFont="1" applyFill="1" applyBorder="1" applyAlignment="1">
      <alignment horizontal="center" vertical="center" wrapText="1"/>
    </xf>
    <xf numFmtId="0" fontId="34" fillId="10" borderId="4" xfId="1" applyFont="1" applyFill="1" applyBorder="1" applyAlignment="1">
      <alignment horizontal="center" vertical="center"/>
    </xf>
    <xf numFmtId="179" fontId="5" fillId="4" borderId="39" xfId="0" applyNumberFormat="1" applyFont="1" applyFill="1" applyBorder="1" applyAlignment="1">
      <alignment horizontal="center" vertical="center"/>
    </xf>
    <xf numFmtId="179" fontId="5" fillId="4" borderId="49" xfId="0" applyNumberFormat="1" applyFont="1" applyFill="1" applyBorder="1" applyAlignment="1">
      <alignment horizontal="center" vertical="center"/>
    </xf>
    <xf numFmtId="0" fontId="36" fillId="4" borderId="11" xfId="1" applyFont="1" applyFill="1" applyBorder="1" applyAlignment="1">
      <alignment horizontal="center" vertical="center" wrapText="1"/>
    </xf>
    <xf numFmtId="0" fontId="36" fillId="4" borderId="12" xfId="1" applyFont="1" applyFill="1" applyBorder="1" applyAlignment="1">
      <alignment horizontal="center" vertical="center" wrapText="1"/>
    </xf>
    <xf numFmtId="0" fontId="36" fillId="4" borderId="9" xfId="1" applyFont="1" applyFill="1" applyBorder="1" applyAlignment="1">
      <alignment horizontal="center" vertical="center" wrapText="1"/>
    </xf>
    <xf numFmtId="179" fontId="5" fillId="9" borderId="50" xfId="0" applyNumberFormat="1" applyFont="1" applyFill="1" applyBorder="1" applyAlignment="1">
      <alignment horizontal="center" vertical="center"/>
    </xf>
    <xf numFmtId="179" fontId="5" fillId="9" borderId="26" xfId="0" applyNumberFormat="1" applyFont="1" applyFill="1" applyBorder="1" applyAlignment="1">
      <alignment horizontal="center" vertical="center"/>
    </xf>
    <xf numFmtId="179" fontId="5" fillId="9" borderId="36" xfId="0" applyNumberFormat="1" applyFont="1" applyFill="1" applyBorder="1" applyAlignment="1">
      <alignment horizontal="center" vertical="center"/>
    </xf>
    <xf numFmtId="179" fontId="5" fillId="9" borderId="10" xfId="0" applyNumberFormat="1" applyFont="1" applyFill="1" applyBorder="1" applyAlignment="1">
      <alignment horizontal="center" vertical="center"/>
    </xf>
    <xf numFmtId="179" fontId="5" fillId="9" borderId="38" xfId="0" applyNumberFormat="1" applyFont="1" applyFill="1" applyBorder="1" applyAlignment="1">
      <alignment horizontal="center" vertical="center"/>
    </xf>
    <xf numFmtId="179" fontId="5" fillId="9" borderId="9" xfId="0" applyNumberFormat="1" applyFont="1" applyFill="1" applyBorder="1" applyAlignment="1">
      <alignment horizontal="center" vertical="center"/>
    </xf>
    <xf numFmtId="0" fontId="36" fillId="9" borderId="41" xfId="1" applyFont="1" applyFill="1" applyBorder="1" applyAlignment="1">
      <alignment horizontal="center" vertical="center" wrapText="1"/>
    </xf>
    <xf numFmtId="0" fontId="36" fillId="9" borderId="18" xfId="1" applyFont="1" applyFill="1" applyBorder="1" applyAlignment="1">
      <alignment horizontal="center" vertical="center" wrapText="1"/>
    </xf>
    <xf numFmtId="0" fontId="36" fillId="9" borderId="19" xfId="1" applyFont="1" applyFill="1" applyBorder="1" applyAlignment="1">
      <alignment horizontal="center" vertical="center" wrapText="1"/>
    </xf>
    <xf numFmtId="178" fontId="3" fillId="4" borderId="20" xfId="1" applyNumberFormat="1" applyFont="1" applyFill="1" applyBorder="1" applyAlignment="1">
      <alignment horizontal="center" vertical="center"/>
    </xf>
    <xf numFmtId="178" fontId="3" fillId="4" borderId="26" xfId="1" applyNumberFormat="1" applyFont="1" applyFill="1" applyBorder="1" applyAlignment="1">
      <alignment horizontal="center" vertical="center"/>
    </xf>
    <xf numFmtId="0" fontId="46" fillId="0" borderId="47" xfId="1" applyFont="1" applyBorder="1" applyAlignment="1">
      <alignment horizontal="center" vertical="center" wrapText="1"/>
    </xf>
    <xf numFmtId="0" fontId="46" fillId="0" borderId="21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 wrapText="1"/>
    </xf>
    <xf numFmtId="0" fontId="46" fillId="0" borderId="23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6" fillId="0" borderId="17" xfId="1" applyFont="1" applyBorder="1" applyAlignment="1">
      <alignment horizontal="center" vertical="center"/>
    </xf>
    <xf numFmtId="0" fontId="46" fillId="0" borderId="24" xfId="1" applyFont="1" applyBorder="1" applyAlignment="1">
      <alignment horizontal="center" vertical="center"/>
    </xf>
    <xf numFmtId="178" fontId="3" fillId="4" borderId="13" xfId="1" applyNumberFormat="1" applyFont="1" applyFill="1" applyBorder="1" applyAlignment="1">
      <alignment horizontal="center" vertical="center"/>
    </xf>
    <xf numFmtId="178" fontId="3" fillId="4" borderId="15" xfId="1" applyNumberFormat="1" applyFont="1" applyFill="1" applyBorder="1" applyAlignment="1">
      <alignment horizontal="center" vertical="center"/>
    </xf>
    <xf numFmtId="180" fontId="36" fillId="0" borderId="53" xfId="1" applyNumberFormat="1" applyFont="1" applyBorder="1" applyAlignment="1">
      <alignment horizontal="center" vertical="center"/>
    </xf>
    <xf numFmtId="180" fontId="36" fillId="0" borderId="55" xfId="1" applyNumberFormat="1" applyFont="1" applyBorder="1" applyAlignment="1">
      <alignment horizontal="center" vertical="center"/>
    </xf>
    <xf numFmtId="0" fontId="34" fillId="0" borderId="29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/>
    </xf>
    <xf numFmtId="0" fontId="34" fillId="0" borderId="31" xfId="1" applyFont="1" applyBorder="1" applyAlignment="1">
      <alignment horizontal="center" vertical="center"/>
    </xf>
    <xf numFmtId="178" fontId="3" fillId="4" borderId="8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177" fontId="37" fillId="0" borderId="0" xfId="0" applyNumberFormat="1" applyFont="1" applyAlignment="1">
      <alignment horizontal="center"/>
    </xf>
    <xf numFmtId="179" fontId="24" fillId="2" borderId="51" xfId="1" applyNumberFormat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180" fontId="6" fillId="0" borderId="53" xfId="1" applyNumberFormat="1" applyFont="1" applyBorder="1" applyAlignment="1">
      <alignment horizontal="center" vertical="center"/>
    </xf>
    <xf numFmtId="180" fontId="6" fillId="0" borderId="55" xfId="1" applyNumberFormat="1" applyFont="1" applyBorder="1" applyAlignment="1">
      <alignment horizontal="center" vertical="center"/>
    </xf>
    <xf numFmtId="0" fontId="56" fillId="0" borderId="50" xfId="1" applyFont="1" applyBorder="1" applyAlignment="1">
      <alignment horizontal="center" vertical="center" wrapText="1"/>
    </xf>
    <xf numFmtId="0" fontId="34" fillId="0" borderId="47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34" fillId="0" borderId="36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39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</cellXfs>
  <cellStyles count="4">
    <cellStyle name="常规" xfId="0" builtinId="0"/>
    <cellStyle name="千位分隔[0]" xfId="3" builtinId="6"/>
    <cellStyle name="표준 2" xfId="1" xr:uid="{00000000-0005-0000-0000-000001000000}"/>
    <cellStyle name="하이퍼링크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9525</xdr:rowOff>
    </xdr:from>
    <xdr:to>
      <xdr:col>12</xdr:col>
      <xdr:colOff>9525</xdr:colOff>
      <xdr:row>3</xdr:row>
      <xdr:rowOff>105135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137AFE8-F804-49CE-B001-1D0071CB7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9525"/>
          <a:ext cx="7200901" cy="60996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0</xdr:row>
      <xdr:rowOff>0</xdr:rowOff>
    </xdr:from>
    <xdr:to>
      <xdr:col>20</xdr:col>
      <xdr:colOff>38618</xdr:colOff>
      <xdr:row>3</xdr:row>
      <xdr:rowOff>95610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6ACA188-F2F2-45CB-8D67-2B2C83B1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0"/>
          <a:ext cx="6753743" cy="609960"/>
        </a:xfrm>
        <a:prstGeom prst="rect">
          <a:avLst/>
        </a:prstGeom>
      </xdr:spPr>
    </xdr:pic>
    <xdr:clientData/>
  </xdr:twoCellAnchor>
  <xdr:twoCellAnchor editAs="oneCell">
    <xdr:from>
      <xdr:col>20</xdr:col>
      <xdr:colOff>584200</xdr:colOff>
      <xdr:row>67</xdr:row>
      <xdr:rowOff>165100</xdr:rowOff>
    </xdr:from>
    <xdr:to>
      <xdr:col>28</xdr:col>
      <xdr:colOff>583987</xdr:colOff>
      <xdr:row>85</xdr:row>
      <xdr:rowOff>122737</xdr:rowOff>
    </xdr:to>
    <xdr:pic>
      <xdr:nvPicPr>
        <xdr:cNvPr id="5" name="그림 8">
          <a:extLst>
            <a:ext uri="{FF2B5EF4-FFF2-40B4-BE49-F238E27FC236}">
              <a16:creationId xmlns:a16="http://schemas.microsoft.com/office/drawing/2014/main" id="{1BFA3158-13AF-4F08-B9B2-05D4A400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6100" y="12534900"/>
          <a:ext cx="5460787" cy="444073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89</xdr:row>
      <xdr:rowOff>0</xdr:rowOff>
    </xdr:from>
    <xdr:to>
      <xdr:col>14</xdr:col>
      <xdr:colOff>188593</xdr:colOff>
      <xdr:row>110</xdr:row>
      <xdr:rowOff>94533</xdr:rowOff>
    </xdr:to>
    <xdr:pic>
      <xdr:nvPicPr>
        <xdr:cNvPr id="6" name="그림 9">
          <a:extLst>
            <a:ext uri="{FF2B5EF4-FFF2-40B4-BE49-F238E27FC236}">
              <a16:creationId xmlns:a16="http://schemas.microsoft.com/office/drawing/2014/main" id="{595C18BB-0BE2-48C4-B1F1-BE321BCA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5700" y="18202275"/>
          <a:ext cx="2207893" cy="3694983"/>
        </a:xfrm>
        <a:prstGeom prst="rect">
          <a:avLst/>
        </a:prstGeom>
      </xdr:spPr>
    </xdr:pic>
    <xdr:clientData/>
  </xdr:twoCellAnchor>
  <xdr:twoCellAnchor editAs="oneCell">
    <xdr:from>
      <xdr:col>16</xdr:col>
      <xdr:colOff>69392</xdr:colOff>
      <xdr:row>89</xdr:row>
      <xdr:rowOff>393</xdr:rowOff>
    </xdr:from>
    <xdr:to>
      <xdr:col>18</xdr:col>
      <xdr:colOff>244609</xdr:colOff>
      <xdr:row>108</xdr:row>
      <xdr:rowOff>71120</xdr:rowOff>
    </xdr:to>
    <xdr:pic>
      <xdr:nvPicPr>
        <xdr:cNvPr id="7" name="그림 10">
          <a:extLst>
            <a:ext uri="{FF2B5EF4-FFF2-40B4-BE49-F238E27FC236}">
              <a16:creationId xmlns:a16="http://schemas.microsoft.com/office/drawing/2014/main" id="{0B8C7C60-BA4E-40E1-A9BA-FD62AA4D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66017" y="18202668"/>
          <a:ext cx="1699217" cy="332827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1</xdr:rowOff>
    </xdr:from>
    <xdr:to>
      <xdr:col>22</xdr:col>
      <xdr:colOff>400292</xdr:colOff>
      <xdr:row>108</xdr:row>
      <xdr:rowOff>83821</xdr:rowOff>
    </xdr:to>
    <xdr:pic>
      <xdr:nvPicPr>
        <xdr:cNvPr id="8" name="그림 11">
          <a:extLst>
            <a:ext uri="{FF2B5EF4-FFF2-40B4-BE49-F238E27FC236}">
              <a16:creationId xmlns:a16="http://schemas.microsoft.com/office/drawing/2014/main" id="{BFD9E3F1-94E8-442D-8C5A-31298BF8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73200" y="18202276"/>
          <a:ext cx="2010017" cy="3341370"/>
        </a:xfrm>
        <a:prstGeom prst="rect">
          <a:avLst/>
        </a:prstGeom>
      </xdr:spPr>
    </xdr:pic>
    <xdr:clientData/>
  </xdr:twoCellAnchor>
  <xdr:twoCellAnchor editAs="oneCell">
    <xdr:from>
      <xdr:col>23</xdr:col>
      <xdr:colOff>314325</xdr:colOff>
      <xdr:row>88</xdr:row>
      <xdr:rowOff>238125</xdr:rowOff>
    </xdr:from>
    <xdr:to>
      <xdr:col>26</xdr:col>
      <xdr:colOff>31767</xdr:colOff>
      <xdr:row>108</xdr:row>
      <xdr:rowOff>66040</xdr:rowOff>
    </xdr:to>
    <xdr:pic>
      <xdr:nvPicPr>
        <xdr:cNvPr id="9" name="그림 12">
          <a:extLst>
            <a:ext uri="{FF2B5EF4-FFF2-40B4-BE49-F238E27FC236}">
              <a16:creationId xmlns:a16="http://schemas.microsoft.com/office/drawing/2014/main" id="{64D123CB-B907-415F-9D52-3BBC0455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30675" y="18164175"/>
          <a:ext cx="2003442" cy="33235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105</xdr:row>
      <xdr:rowOff>0</xdr:rowOff>
    </xdr:from>
    <xdr:to>
      <xdr:col>14</xdr:col>
      <xdr:colOff>329248</xdr:colOff>
      <xdr:row>124</xdr:row>
      <xdr:rowOff>161925</xdr:rowOff>
    </xdr:to>
    <xdr:pic>
      <xdr:nvPicPr>
        <xdr:cNvPr id="10" name="그림 13">
          <a:extLst>
            <a:ext uri="{FF2B5EF4-FFF2-40B4-BE49-F238E27FC236}">
              <a16:creationId xmlns:a16="http://schemas.microsoft.com/office/drawing/2014/main" id="{F9B22FCB-DAF1-4845-8AE9-62B232B9C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05700" y="21459825"/>
          <a:ext cx="2358073" cy="34194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105</xdr:row>
      <xdr:rowOff>0</xdr:rowOff>
    </xdr:from>
    <xdr:to>
      <xdr:col>19</xdr:col>
      <xdr:colOff>447691</xdr:colOff>
      <xdr:row>124</xdr:row>
      <xdr:rowOff>161924</xdr:rowOff>
    </xdr:to>
    <xdr:pic>
      <xdr:nvPicPr>
        <xdr:cNvPr id="11" name="그림 14">
          <a:extLst>
            <a:ext uri="{FF2B5EF4-FFF2-40B4-BE49-F238E27FC236}">
              <a16:creationId xmlns:a16="http://schemas.microsoft.com/office/drawing/2014/main" id="{EAF8F27E-2631-4C72-A67D-10B55313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49100" y="21459825"/>
          <a:ext cx="2019316" cy="341947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105</xdr:row>
      <xdr:rowOff>0</xdr:rowOff>
    </xdr:from>
    <xdr:to>
      <xdr:col>22</xdr:col>
      <xdr:colOff>284375</xdr:colOff>
      <xdr:row>124</xdr:row>
      <xdr:rowOff>133350</xdr:rowOff>
    </xdr:to>
    <xdr:pic>
      <xdr:nvPicPr>
        <xdr:cNvPr id="12" name="그림 15">
          <a:extLst>
            <a:ext uri="{FF2B5EF4-FFF2-40B4-BE49-F238E27FC236}">
              <a16:creationId xmlns:a16="http://schemas.microsoft.com/office/drawing/2014/main" id="{50F5A74F-EF9C-467B-9CD7-E3C85506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73200" y="21459825"/>
          <a:ext cx="1894100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0</xdr:row>
      <xdr:rowOff>9525</xdr:rowOff>
    </xdr:from>
    <xdr:to>
      <xdr:col>13</xdr:col>
      <xdr:colOff>0</xdr:colOff>
      <xdr:row>3</xdr:row>
      <xdr:rowOff>105135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A486E8EB-61A3-4A2A-B1B9-87E810E5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9525"/>
          <a:ext cx="7200901" cy="60996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0</xdr:row>
      <xdr:rowOff>0</xdr:rowOff>
    </xdr:from>
    <xdr:to>
      <xdr:col>20</xdr:col>
      <xdr:colOff>114818</xdr:colOff>
      <xdr:row>3</xdr:row>
      <xdr:rowOff>95610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5D7340A2-2268-48AF-92EB-90540D71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0"/>
          <a:ext cx="6753743" cy="609960"/>
        </a:xfrm>
        <a:prstGeom prst="rect">
          <a:avLst/>
        </a:prstGeom>
      </xdr:spPr>
    </xdr:pic>
    <xdr:clientData/>
  </xdr:twoCellAnchor>
  <xdr:twoCellAnchor editAs="oneCell">
    <xdr:from>
      <xdr:col>13</xdr:col>
      <xdr:colOff>182880</xdr:colOff>
      <xdr:row>66</xdr:row>
      <xdr:rowOff>147320</xdr:rowOff>
    </xdr:from>
    <xdr:to>
      <xdr:col>17</xdr:col>
      <xdr:colOff>377933</xdr:colOff>
      <xdr:row>78</xdr:row>
      <xdr:rowOff>266541</xdr:rowOff>
    </xdr:to>
    <xdr:pic>
      <xdr:nvPicPr>
        <xdr:cNvPr id="15" name="그림 7">
          <a:extLst>
            <a:ext uri="{FF2B5EF4-FFF2-40B4-BE49-F238E27FC236}">
              <a16:creationId xmlns:a16="http://schemas.microsoft.com/office/drawing/2014/main" id="{1CBDC82C-913B-4D65-9FF5-0BBF158C6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01180" y="12301220"/>
          <a:ext cx="4068553" cy="3256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EE73-5509-463B-BB9A-49E5656C4570}">
  <dimension ref="A1:Z95"/>
  <sheetViews>
    <sheetView tabSelected="1" topLeftCell="D61" workbookViewId="0">
      <selection activeCell="P28" sqref="O28:W41"/>
    </sheetView>
  </sheetViews>
  <sheetFormatPr baseColWidth="10" defaultColWidth="8.83203125" defaultRowHeight="14"/>
  <cols>
    <col min="1" max="1" width="3.83203125" style="45" customWidth="1"/>
    <col min="2" max="2" width="7.6640625" customWidth="1"/>
    <col min="3" max="3" width="8.5" customWidth="1"/>
    <col min="6" max="6" width="12.83203125" customWidth="1"/>
    <col min="7" max="7" width="8.5" customWidth="1"/>
    <col min="8" max="8" width="4.6640625" customWidth="1"/>
    <col min="9" max="9" width="3.83203125" customWidth="1"/>
    <col min="10" max="10" width="10.1640625" customWidth="1"/>
    <col min="11" max="11" width="4.1640625" customWidth="1"/>
    <col min="12" max="12" width="5.1640625" customWidth="1"/>
    <col min="13" max="13" width="1.1640625" customWidth="1"/>
    <col min="14" max="14" width="23.33203125" bestFit="1" customWidth="1"/>
    <col min="15" max="15" width="9.83203125" bestFit="1" customWidth="1"/>
    <col min="19" max="19" width="9.33203125" bestFit="1" customWidth="1"/>
    <col min="20" max="20" width="9" bestFit="1" customWidth="1"/>
    <col min="22" max="22" width="9.83203125" bestFit="1" customWidth="1"/>
  </cols>
  <sheetData>
    <row r="1" spans="1:26" ht="13.5" customHeight="1">
      <c r="M1" s="45"/>
    </row>
    <row r="2" spans="1:26" ht="13.5" customHeight="1">
      <c r="M2" s="45"/>
    </row>
    <row r="3" spans="1:26" ht="13.5" customHeight="1">
      <c r="M3" s="45"/>
    </row>
    <row r="4" spans="1:26" ht="13.5" customHeight="1">
      <c r="M4" s="45"/>
    </row>
    <row r="5" spans="1:26" ht="16.5" customHeight="1">
      <c r="B5" s="516" t="s">
        <v>61</v>
      </c>
      <c r="C5" s="516"/>
      <c r="D5" s="516"/>
      <c r="E5" s="516"/>
      <c r="F5" s="516"/>
      <c r="G5" s="516"/>
      <c r="H5" s="516"/>
      <c r="I5" s="516"/>
      <c r="J5" s="516"/>
      <c r="M5" s="45"/>
    </row>
    <row r="6" spans="1:26" ht="13.5" customHeight="1">
      <c r="B6" s="516" t="s">
        <v>30</v>
      </c>
      <c r="C6" s="516"/>
      <c r="D6" s="516"/>
      <c r="E6" s="516"/>
      <c r="F6" s="516"/>
      <c r="G6" s="516"/>
      <c r="H6" s="516"/>
      <c r="I6" s="516"/>
      <c r="J6" s="516"/>
      <c r="M6" s="45"/>
    </row>
    <row r="7" spans="1:26" s="61" customFormat="1" ht="13.5" customHeight="1" thickBot="1">
      <c r="A7" s="60"/>
      <c r="B7" s="517" t="s">
        <v>88</v>
      </c>
      <c r="C7" s="517"/>
      <c r="D7" s="517"/>
      <c r="E7" s="517"/>
      <c r="F7" s="517"/>
      <c r="G7" s="57" t="s">
        <v>7</v>
      </c>
      <c r="H7" s="58"/>
      <c r="I7" s="59">
        <v>21</v>
      </c>
      <c r="J7" s="92" t="s">
        <v>35</v>
      </c>
      <c r="K7" s="518"/>
      <c r="L7" s="518"/>
      <c r="M7" s="60"/>
    </row>
    <row r="8" spans="1:26" ht="13.5" customHeight="1" thickBot="1">
      <c r="A8" s="28"/>
      <c r="B8" s="519" t="s">
        <v>20</v>
      </c>
      <c r="C8" s="52" t="s">
        <v>13</v>
      </c>
      <c r="D8" s="463" t="s">
        <v>11</v>
      </c>
      <c r="E8" s="464"/>
      <c r="F8" s="465"/>
      <c r="G8" s="53" t="s">
        <v>26</v>
      </c>
      <c r="H8" s="466" t="s">
        <v>5</v>
      </c>
      <c r="I8" s="520"/>
      <c r="J8" s="54" t="s">
        <v>3</v>
      </c>
      <c r="K8" s="466" t="s">
        <v>36</v>
      </c>
      <c r="L8" s="467"/>
      <c r="M8" s="28"/>
    </row>
    <row r="9" spans="1:26" ht="13.5" customHeight="1">
      <c r="A9" s="29"/>
      <c r="B9" s="461"/>
      <c r="C9" s="521">
        <v>45921</v>
      </c>
      <c r="D9" s="523" t="s">
        <v>62</v>
      </c>
      <c r="E9" s="524"/>
      <c r="F9" s="525"/>
      <c r="G9" s="96">
        <v>255</v>
      </c>
      <c r="H9" s="499">
        <v>10</v>
      </c>
      <c r="I9" s="500"/>
      <c r="J9" s="97">
        <f t="shared" ref="J9:J15" si="0">G9*H9</f>
        <v>2550</v>
      </c>
      <c r="K9" s="501" t="s">
        <v>38</v>
      </c>
      <c r="L9" s="502"/>
      <c r="M9" s="29"/>
    </row>
    <row r="10" spans="1:26" ht="13.5" customHeight="1" thickBot="1">
      <c r="A10" s="29"/>
      <c r="B10" s="461"/>
      <c r="C10" s="522"/>
      <c r="D10" s="526"/>
      <c r="E10" s="527"/>
      <c r="F10" s="528"/>
      <c r="G10" s="98">
        <v>380</v>
      </c>
      <c r="H10" s="508">
        <v>9</v>
      </c>
      <c r="I10" s="509"/>
      <c r="J10" s="99">
        <f t="shared" si="0"/>
        <v>3420</v>
      </c>
      <c r="K10" s="503"/>
      <c r="L10" s="504"/>
      <c r="M10" s="29"/>
    </row>
    <row r="11" spans="1:26" ht="13.5" customHeight="1">
      <c r="A11" s="29"/>
      <c r="B11" s="461"/>
      <c r="C11" s="510">
        <v>45922</v>
      </c>
      <c r="D11" s="526"/>
      <c r="E11" s="527"/>
      <c r="F11" s="528"/>
      <c r="G11" s="96">
        <v>255</v>
      </c>
      <c r="H11" s="499">
        <v>10</v>
      </c>
      <c r="I11" s="500"/>
      <c r="J11" s="97">
        <f t="shared" si="0"/>
        <v>2550</v>
      </c>
      <c r="K11" s="503"/>
      <c r="L11" s="504"/>
      <c r="M11" s="29"/>
    </row>
    <row r="12" spans="1:26" ht="30" customHeight="1" thickBot="1">
      <c r="A12" s="29"/>
      <c r="B12" s="461"/>
      <c r="C12" s="511"/>
      <c r="D12" s="529"/>
      <c r="E12" s="530"/>
      <c r="F12" s="531"/>
      <c r="G12" s="98">
        <v>380</v>
      </c>
      <c r="H12" s="508">
        <v>9</v>
      </c>
      <c r="I12" s="509"/>
      <c r="J12" s="99">
        <f t="shared" si="0"/>
        <v>3420</v>
      </c>
      <c r="K12" s="505"/>
      <c r="L12" s="504"/>
      <c r="M12" s="29"/>
      <c r="N12" s="223" t="s">
        <v>40</v>
      </c>
      <c r="O12" s="223"/>
      <c r="P12" s="223"/>
    </row>
    <row r="13" spans="1:26" ht="18.75" customHeight="1" thickBot="1">
      <c r="A13" s="29"/>
      <c r="B13" s="461"/>
      <c r="C13" s="100"/>
      <c r="D13" s="512" t="s">
        <v>64</v>
      </c>
      <c r="E13" s="513"/>
      <c r="F13" s="514"/>
      <c r="G13" s="95">
        <v>48</v>
      </c>
      <c r="H13" s="515">
        <v>2</v>
      </c>
      <c r="I13" s="515"/>
      <c r="J13" s="85">
        <f t="shared" si="0"/>
        <v>96</v>
      </c>
      <c r="K13" s="506"/>
      <c r="L13" s="507"/>
      <c r="M13" s="29"/>
      <c r="N13" s="223"/>
      <c r="O13" s="223"/>
      <c r="P13" s="223"/>
    </row>
    <row r="14" spans="1:26" ht="18.75" customHeight="1" thickBot="1">
      <c r="A14" s="29"/>
      <c r="B14" s="144"/>
      <c r="C14" s="480">
        <v>45921</v>
      </c>
      <c r="D14" s="481" t="s">
        <v>70</v>
      </c>
      <c r="E14" s="481"/>
      <c r="F14" s="481"/>
      <c r="G14" s="220">
        <v>255</v>
      </c>
      <c r="H14" s="471">
        <v>2</v>
      </c>
      <c r="I14" s="471"/>
      <c r="J14" s="221">
        <f t="shared" si="0"/>
        <v>510</v>
      </c>
      <c r="K14" s="482" t="s">
        <v>71</v>
      </c>
      <c r="L14" s="482"/>
      <c r="M14" s="222"/>
      <c r="N14" s="210" t="s">
        <v>89</v>
      </c>
      <c r="O14" s="145"/>
      <c r="P14" s="341" t="s">
        <v>0</v>
      </c>
      <c r="Q14" s="342"/>
      <c r="R14" s="343" t="s">
        <v>6</v>
      </c>
      <c r="S14" s="344"/>
      <c r="T14" s="345"/>
      <c r="U14" s="114" t="s">
        <v>55</v>
      </c>
      <c r="V14" s="346" t="s">
        <v>5</v>
      </c>
      <c r="W14" s="347"/>
      <c r="X14" s="50" t="s">
        <v>3</v>
      </c>
      <c r="Y14" s="348" t="s">
        <v>2</v>
      </c>
      <c r="Z14" s="349"/>
    </row>
    <row r="15" spans="1:26" ht="18.75" customHeight="1">
      <c r="A15" s="29"/>
      <c r="B15" s="144"/>
      <c r="C15" s="480"/>
      <c r="D15" s="481"/>
      <c r="E15" s="481"/>
      <c r="F15" s="481"/>
      <c r="G15" s="220"/>
      <c r="H15" s="471"/>
      <c r="I15" s="471"/>
      <c r="J15" s="221">
        <f t="shared" si="0"/>
        <v>0</v>
      </c>
      <c r="K15" s="482"/>
      <c r="L15" s="482"/>
      <c r="M15" s="222"/>
      <c r="N15" s="210" t="s">
        <v>89</v>
      </c>
      <c r="O15" s="145"/>
      <c r="P15" s="490" t="s">
        <v>53</v>
      </c>
      <c r="Q15" s="491"/>
      <c r="R15" s="496" t="s">
        <v>54</v>
      </c>
      <c r="S15" s="497"/>
      <c r="T15" s="498"/>
      <c r="U15" s="133">
        <v>59800</v>
      </c>
      <c r="V15" s="116">
        <v>1</v>
      </c>
      <c r="W15" s="134" t="s">
        <v>56</v>
      </c>
      <c r="X15" s="135">
        <f>U15*V15</f>
        <v>59800</v>
      </c>
      <c r="Y15" s="122"/>
      <c r="Z15" s="136" t="s">
        <v>7</v>
      </c>
    </row>
    <row r="16" spans="1:26" ht="18.75" customHeight="1">
      <c r="A16" s="29"/>
      <c r="B16" s="144"/>
      <c r="C16" s="219">
        <v>45921</v>
      </c>
      <c r="D16" s="484" t="s">
        <v>64</v>
      </c>
      <c r="E16" s="484"/>
      <c r="F16" s="484"/>
      <c r="G16" s="220">
        <v>48</v>
      </c>
      <c r="H16" s="471">
        <v>2</v>
      </c>
      <c r="I16" s="471"/>
      <c r="J16" s="221">
        <f>G16*H16</f>
        <v>96</v>
      </c>
      <c r="K16" s="482"/>
      <c r="L16" s="482"/>
      <c r="M16" s="222"/>
      <c r="N16" s="210" t="s">
        <v>89</v>
      </c>
      <c r="O16" s="145"/>
      <c r="P16" s="492"/>
      <c r="Q16" s="493"/>
      <c r="R16" s="483" t="s">
        <v>57</v>
      </c>
      <c r="S16" s="483"/>
      <c r="T16" s="483"/>
      <c r="U16" s="115">
        <v>59800</v>
      </c>
      <c r="V16" s="119">
        <v>1</v>
      </c>
      <c r="W16" s="119" t="s">
        <v>56</v>
      </c>
      <c r="X16" s="117">
        <f>U16*V16</f>
        <v>59800</v>
      </c>
      <c r="Y16" s="120"/>
      <c r="Z16" s="118" t="s">
        <v>7</v>
      </c>
    </row>
    <row r="17" spans="1:26" ht="18.75" customHeight="1">
      <c r="A17" s="29"/>
      <c r="B17" s="144"/>
      <c r="C17" s="480">
        <v>45922</v>
      </c>
      <c r="D17" s="481" t="s">
        <v>87</v>
      </c>
      <c r="E17" s="481"/>
      <c r="F17" s="481"/>
      <c r="G17" s="220">
        <v>30</v>
      </c>
      <c r="H17" s="471">
        <v>1</v>
      </c>
      <c r="I17" s="471"/>
      <c r="J17" s="221">
        <f>G17*H17</f>
        <v>30</v>
      </c>
      <c r="K17" s="482" t="s">
        <v>84</v>
      </c>
      <c r="L17" s="482"/>
      <c r="M17" s="222"/>
      <c r="N17" s="210" t="s">
        <v>89</v>
      </c>
      <c r="O17" s="145"/>
      <c r="P17" s="494"/>
      <c r="Q17" s="495"/>
      <c r="R17" s="483" t="s">
        <v>57</v>
      </c>
      <c r="S17" s="483"/>
      <c r="T17" s="483"/>
      <c r="U17" s="115">
        <v>53500</v>
      </c>
      <c r="V17" s="119">
        <v>1</v>
      </c>
      <c r="W17" s="119" t="s">
        <v>56</v>
      </c>
      <c r="X17" s="117">
        <f>U17*V17</f>
        <v>53500</v>
      </c>
      <c r="Y17" s="120"/>
      <c r="Z17" s="125"/>
    </row>
    <row r="18" spans="1:26" ht="18.75" customHeight="1">
      <c r="A18" s="29"/>
      <c r="B18" s="144"/>
      <c r="C18" s="480"/>
      <c r="D18" s="484" t="s">
        <v>72</v>
      </c>
      <c r="E18" s="484"/>
      <c r="F18" s="484"/>
      <c r="G18" s="220">
        <v>48</v>
      </c>
      <c r="H18" s="471">
        <v>5</v>
      </c>
      <c r="I18" s="471"/>
      <c r="J18" s="221">
        <f t="shared" ref="J18" si="1">G18*H18</f>
        <v>240</v>
      </c>
      <c r="K18" s="482"/>
      <c r="L18" s="482"/>
      <c r="M18" s="222"/>
      <c r="N18" s="210" t="s">
        <v>89</v>
      </c>
      <c r="O18" s="145"/>
      <c r="P18" s="359" t="s">
        <v>66</v>
      </c>
      <c r="Q18" s="360"/>
      <c r="R18" s="487" t="s">
        <v>67</v>
      </c>
      <c r="S18" s="488"/>
      <c r="T18" s="489"/>
      <c r="U18" s="130">
        <v>89700</v>
      </c>
      <c r="V18" s="131">
        <v>2</v>
      </c>
      <c r="W18" s="131" t="s">
        <v>56</v>
      </c>
      <c r="X18" s="48">
        <f>U18*V18</f>
        <v>179400</v>
      </c>
      <c r="Y18" s="132"/>
      <c r="Z18" s="124"/>
    </row>
    <row r="19" spans="1:26" ht="18.75" customHeight="1" thickBot="1">
      <c r="A19" s="29"/>
      <c r="B19" s="144"/>
      <c r="C19" s="219"/>
      <c r="D19" s="484" t="s">
        <v>97</v>
      </c>
      <c r="E19" s="484"/>
      <c r="F19" s="484"/>
      <c r="G19" s="224">
        <v>48</v>
      </c>
      <c r="H19" s="471">
        <v>4</v>
      </c>
      <c r="I19" s="471"/>
      <c r="J19" s="221">
        <f>G19*H19</f>
        <v>192</v>
      </c>
      <c r="K19" s="225"/>
      <c r="L19" s="226"/>
      <c r="M19" s="222"/>
      <c r="N19" s="210" t="s">
        <v>89</v>
      </c>
      <c r="O19" s="145"/>
      <c r="P19" s="359"/>
      <c r="Q19" s="360"/>
      <c r="R19" s="472" t="s">
        <v>57</v>
      </c>
      <c r="S19" s="473"/>
      <c r="T19" s="474"/>
      <c r="U19" s="121">
        <v>87700</v>
      </c>
      <c r="V19" s="109">
        <v>2</v>
      </c>
      <c r="W19" s="110" t="s">
        <v>56</v>
      </c>
      <c r="X19" s="111">
        <f>U19*V19</f>
        <v>175400</v>
      </c>
      <c r="Y19" s="123"/>
      <c r="Z19" s="112" t="s">
        <v>7</v>
      </c>
    </row>
    <row r="20" spans="1:26" ht="13.5" customHeight="1" thickBot="1">
      <c r="A20" s="37"/>
      <c r="B20" s="361" t="s">
        <v>21</v>
      </c>
      <c r="C20" s="362"/>
      <c r="D20" s="362"/>
      <c r="E20" s="362"/>
      <c r="F20" s="362"/>
      <c r="G20" s="362"/>
      <c r="H20" s="362"/>
      <c r="I20" s="363"/>
      <c r="J20" s="15">
        <f>SUM(J9:J19)</f>
        <v>13104</v>
      </c>
      <c r="K20" s="475" t="s">
        <v>7</v>
      </c>
      <c r="L20" s="476"/>
      <c r="M20" s="37"/>
      <c r="P20" s="485"/>
      <c r="Q20" s="486"/>
    </row>
    <row r="21" spans="1:26" ht="13.5" customHeight="1" thickBot="1">
      <c r="A21" s="30"/>
      <c r="B21" s="273" t="s">
        <v>2</v>
      </c>
      <c r="C21" s="274"/>
      <c r="D21" s="477" t="s">
        <v>44</v>
      </c>
      <c r="E21" s="478"/>
      <c r="F21" s="478"/>
      <c r="G21" s="478"/>
      <c r="H21" s="478"/>
      <c r="I21" s="478"/>
      <c r="J21" s="478"/>
      <c r="K21" s="478"/>
      <c r="L21" s="479"/>
      <c r="M21" s="30"/>
      <c r="P21" s="350" t="s">
        <v>59</v>
      </c>
      <c r="Q21" s="351"/>
      <c r="R21" s="354">
        <f>SUM(X15:X19)</f>
        <v>527900</v>
      </c>
      <c r="S21" s="355"/>
      <c r="T21" s="355"/>
      <c r="U21" s="355"/>
      <c r="V21" s="355"/>
      <c r="W21" s="355"/>
      <c r="X21" s="356"/>
      <c r="Y21" s="452"/>
      <c r="Z21" s="453"/>
    </row>
    <row r="22" spans="1:26" ht="13.5" customHeight="1" thickBot="1">
      <c r="A22" s="30"/>
      <c r="B22" s="454"/>
      <c r="C22" s="455"/>
      <c r="D22" s="455"/>
      <c r="E22" s="455"/>
      <c r="F22" s="455"/>
      <c r="G22" s="455"/>
      <c r="H22" s="455"/>
      <c r="I22" s="455"/>
      <c r="J22" s="455"/>
      <c r="K22" s="455"/>
      <c r="L22" s="456"/>
      <c r="M22" s="30"/>
      <c r="P22" s="352"/>
      <c r="Q22" s="353"/>
      <c r="R22" s="127" t="s">
        <v>9</v>
      </c>
      <c r="S22" s="128"/>
      <c r="T22" s="457">
        <f>R21/170</f>
        <v>3105.294117647059</v>
      </c>
      <c r="U22" s="457"/>
      <c r="V22" s="128"/>
      <c r="W22" s="128"/>
      <c r="X22" s="129"/>
      <c r="Y22" s="458" t="s">
        <v>58</v>
      </c>
      <c r="Z22" s="459"/>
    </row>
    <row r="23" spans="1:26" ht="13.5" customHeight="1" thickBot="1">
      <c r="A23" s="28"/>
      <c r="B23" s="460" t="s">
        <v>12</v>
      </c>
      <c r="C23" s="52" t="s">
        <v>13</v>
      </c>
      <c r="D23" s="463" t="s">
        <v>11</v>
      </c>
      <c r="E23" s="464"/>
      <c r="F23" s="465"/>
      <c r="G23" s="49" t="s">
        <v>26</v>
      </c>
      <c r="H23" s="346" t="s">
        <v>5</v>
      </c>
      <c r="I23" s="347"/>
      <c r="J23" s="79" t="s">
        <v>3</v>
      </c>
      <c r="K23" s="466" t="s">
        <v>14</v>
      </c>
      <c r="L23" s="467"/>
      <c r="M23" s="28"/>
    </row>
    <row r="24" spans="1:26" ht="13.5" customHeight="1">
      <c r="A24" s="31"/>
      <c r="B24" s="461"/>
      <c r="C24" s="23" t="s">
        <v>23</v>
      </c>
      <c r="D24" s="468" t="s">
        <v>29</v>
      </c>
      <c r="E24" s="468"/>
      <c r="F24" s="468"/>
      <c r="G24" s="146">
        <v>48</v>
      </c>
      <c r="H24" s="147">
        <v>2</v>
      </c>
      <c r="I24" s="148" t="s">
        <v>31</v>
      </c>
      <c r="J24" s="149">
        <f>G24*H24*K24</f>
        <v>96</v>
      </c>
      <c r="K24" s="469">
        <v>1</v>
      </c>
      <c r="L24" s="470"/>
      <c r="M24" s="31"/>
      <c r="N24" s="113"/>
    </row>
    <row r="25" spans="1:26" ht="13.5" customHeight="1">
      <c r="A25" s="31"/>
      <c r="B25" s="461"/>
      <c r="C25" s="94" t="s">
        <v>23</v>
      </c>
      <c r="D25" s="441"/>
      <c r="E25" s="442"/>
      <c r="F25" s="443"/>
      <c r="G25" s="12"/>
      <c r="H25" s="107"/>
      <c r="I25" s="84"/>
      <c r="J25" s="85"/>
      <c r="K25" s="444">
        <v>1</v>
      </c>
      <c r="L25" s="445"/>
      <c r="M25" s="31"/>
    </row>
    <row r="26" spans="1:26" ht="13.5" customHeight="1" thickBot="1">
      <c r="A26" s="32"/>
      <c r="B26" s="462"/>
      <c r="C26" s="21" t="s">
        <v>28</v>
      </c>
      <c r="D26" s="446" t="s">
        <v>65</v>
      </c>
      <c r="E26" s="442"/>
      <c r="F26" s="443"/>
      <c r="G26" s="12">
        <v>18</v>
      </c>
      <c r="H26" s="107">
        <v>20</v>
      </c>
      <c r="I26" s="84" t="s">
        <v>31</v>
      </c>
      <c r="J26" s="85">
        <v>0</v>
      </c>
      <c r="K26" s="444">
        <v>1</v>
      </c>
      <c r="L26" s="445"/>
      <c r="M26" s="32"/>
      <c r="N26" s="113" t="s">
        <v>101</v>
      </c>
    </row>
    <row r="27" spans="1:26" ht="13.5" customHeight="1" thickBot="1">
      <c r="A27" s="37"/>
      <c r="B27" s="447" t="s">
        <v>22</v>
      </c>
      <c r="C27" s="448"/>
      <c r="D27" s="448"/>
      <c r="E27" s="448"/>
      <c r="F27" s="448"/>
      <c r="G27" s="448"/>
      <c r="H27" s="448"/>
      <c r="I27" s="449"/>
      <c r="J27" s="8">
        <f>SUM(J24:J26)</f>
        <v>96</v>
      </c>
      <c r="K27" s="450" t="s">
        <v>7</v>
      </c>
      <c r="L27" s="451"/>
      <c r="M27" s="37"/>
    </row>
    <row r="28" spans="1:26" ht="13.5" customHeight="1" thickBot="1">
      <c r="A28" s="38"/>
      <c r="B28" s="4"/>
      <c r="C28" s="14"/>
      <c r="D28" s="5"/>
      <c r="E28" s="5"/>
      <c r="F28" s="5"/>
      <c r="G28" s="5"/>
      <c r="H28" s="5"/>
      <c r="I28" s="5"/>
      <c r="J28" s="6"/>
      <c r="K28" s="7"/>
      <c r="L28" s="7"/>
      <c r="M28" s="38"/>
    </row>
    <row r="29" spans="1:26" ht="13.5" customHeight="1" thickBot="1">
      <c r="A29" s="39"/>
      <c r="B29" s="414" t="s">
        <v>15</v>
      </c>
      <c r="C29" s="106" t="s">
        <v>1</v>
      </c>
      <c r="D29" s="416" t="s">
        <v>4</v>
      </c>
      <c r="E29" s="416"/>
      <c r="F29" s="417"/>
      <c r="G29" s="20" t="s">
        <v>26</v>
      </c>
      <c r="H29" s="418" t="s">
        <v>5</v>
      </c>
      <c r="I29" s="419"/>
      <c r="J29" s="22" t="s">
        <v>3</v>
      </c>
      <c r="K29" s="420" t="s">
        <v>17</v>
      </c>
      <c r="L29" s="421"/>
      <c r="M29" s="39"/>
      <c r="O29" s="422" t="s">
        <v>0</v>
      </c>
      <c r="P29" s="423"/>
      <c r="Q29" s="424" t="s">
        <v>55</v>
      </c>
      <c r="R29" s="425"/>
      <c r="S29" s="138" t="s">
        <v>5</v>
      </c>
      <c r="T29" s="139" t="s">
        <v>3</v>
      </c>
      <c r="U29" s="401" t="s">
        <v>2</v>
      </c>
      <c r="V29" s="402"/>
    </row>
    <row r="30" spans="1:26" ht="13.5" customHeight="1">
      <c r="A30" s="33"/>
      <c r="B30" s="415"/>
      <c r="C30" s="51">
        <v>45920</v>
      </c>
      <c r="D30" s="403"/>
      <c r="E30" s="404"/>
      <c r="F30" s="405"/>
      <c r="G30" s="13"/>
      <c r="H30" s="62"/>
      <c r="I30" s="56" t="s">
        <v>32</v>
      </c>
      <c r="J30" s="24">
        <f t="shared" ref="J30:J36" si="2">G30*H30</f>
        <v>0</v>
      </c>
      <c r="K30" s="406"/>
      <c r="L30" s="407"/>
      <c r="M30" s="33"/>
      <c r="O30" s="408" t="s">
        <v>91</v>
      </c>
      <c r="P30" s="409"/>
      <c r="Q30" s="370">
        <v>40000</v>
      </c>
      <c r="R30" s="371"/>
      <c r="S30" s="142" t="s">
        <v>79</v>
      </c>
      <c r="T30" s="143">
        <f>Q30*8</f>
        <v>320000</v>
      </c>
      <c r="U30" s="372" t="s">
        <v>7</v>
      </c>
      <c r="V30" s="373"/>
    </row>
    <row r="31" spans="1:26" ht="13.5" customHeight="1">
      <c r="A31" s="33"/>
      <c r="B31" s="415"/>
      <c r="C31" s="16">
        <v>45921</v>
      </c>
      <c r="D31" s="390"/>
      <c r="E31" s="391"/>
      <c r="F31" s="392"/>
      <c r="G31" s="10"/>
      <c r="H31" s="86"/>
      <c r="I31" s="87" t="s">
        <v>32</v>
      </c>
      <c r="J31" s="88">
        <f t="shared" si="2"/>
        <v>0</v>
      </c>
      <c r="K31" s="393"/>
      <c r="L31" s="393"/>
      <c r="M31" s="33"/>
      <c r="O31" s="410"/>
      <c r="P31" s="411"/>
      <c r="Q31" s="370">
        <v>13750</v>
      </c>
      <c r="R31" s="371"/>
      <c r="S31" s="142" t="s">
        <v>80</v>
      </c>
      <c r="T31" s="143">
        <f>Q31*3</f>
        <v>41250</v>
      </c>
      <c r="U31" s="372" t="s">
        <v>7</v>
      </c>
      <c r="V31" s="373"/>
    </row>
    <row r="32" spans="1:26" ht="18" customHeight="1">
      <c r="A32" s="33"/>
      <c r="B32" s="415"/>
      <c r="C32" s="426">
        <v>45922</v>
      </c>
      <c r="D32" s="390" t="s">
        <v>45</v>
      </c>
      <c r="E32" s="391"/>
      <c r="F32" s="392"/>
      <c r="G32" s="10">
        <v>350</v>
      </c>
      <c r="H32" s="86">
        <v>1</v>
      </c>
      <c r="I32" s="87" t="s">
        <v>32</v>
      </c>
      <c r="J32" s="88">
        <f t="shared" si="2"/>
        <v>350</v>
      </c>
      <c r="K32" s="393" t="s">
        <v>90</v>
      </c>
      <c r="L32" s="393"/>
      <c r="M32" s="33"/>
      <c r="O32" s="410"/>
      <c r="P32" s="411"/>
      <c r="Q32" s="428">
        <v>22400</v>
      </c>
      <c r="R32" s="429"/>
      <c r="S32" s="142" t="s">
        <v>80</v>
      </c>
      <c r="T32" s="143">
        <f>Q32</f>
        <v>22400</v>
      </c>
      <c r="U32" s="372" t="s">
        <v>7</v>
      </c>
      <c r="V32" s="373"/>
    </row>
    <row r="33" spans="1:22" ht="13.5" customHeight="1" thickBot="1">
      <c r="A33" s="33"/>
      <c r="B33" s="415"/>
      <c r="C33" s="427"/>
      <c r="D33" s="390" t="s">
        <v>47</v>
      </c>
      <c r="E33" s="391"/>
      <c r="F33" s="392"/>
      <c r="G33" s="10">
        <v>350</v>
      </c>
      <c r="H33" s="86">
        <v>1</v>
      </c>
      <c r="I33" s="87" t="s">
        <v>32</v>
      </c>
      <c r="J33" s="88">
        <f t="shared" si="2"/>
        <v>350</v>
      </c>
      <c r="K33" s="393" t="s">
        <v>48</v>
      </c>
      <c r="L33" s="393"/>
      <c r="M33" s="33"/>
      <c r="O33" s="410"/>
      <c r="P33" s="411"/>
      <c r="Q33" s="394">
        <v>8200</v>
      </c>
      <c r="R33" s="395"/>
      <c r="S33" s="141" t="s">
        <v>80</v>
      </c>
      <c r="T33" s="143">
        <f>Q33</f>
        <v>8200</v>
      </c>
      <c r="U33" s="372" t="s">
        <v>7</v>
      </c>
      <c r="V33" s="373"/>
    </row>
    <row r="34" spans="1:22" ht="13.5" customHeight="1">
      <c r="A34" s="33"/>
      <c r="B34" s="415"/>
      <c r="C34" s="205">
        <v>45922</v>
      </c>
      <c r="D34" s="396" t="s">
        <v>73</v>
      </c>
      <c r="E34" s="397"/>
      <c r="F34" s="398"/>
      <c r="G34" s="194">
        <v>180</v>
      </c>
      <c r="H34" s="206">
        <v>1</v>
      </c>
      <c r="I34" s="207" t="s">
        <v>32</v>
      </c>
      <c r="J34" s="208">
        <f t="shared" si="2"/>
        <v>180</v>
      </c>
      <c r="K34" s="399" t="s">
        <v>46</v>
      </c>
      <c r="L34" s="400"/>
      <c r="M34" s="209"/>
      <c r="N34" s="210" t="s">
        <v>89</v>
      </c>
      <c r="O34" s="412"/>
      <c r="P34" s="413"/>
      <c r="Q34" s="394">
        <v>18600</v>
      </c>
      <c r="R34" s="395"/>
      <c r="S34" s="141" t="s">
        <v>80</v>
      </c>
      <c r="T34" s="140">
        <f>Q34</f>
        <v>18600</v>
      </c>
      <c r="U34" s="372" t="s">
        <v>7</v>
      </c>
      <c r="V34" s="373"/>
    </row>
    <row r="35" spans="1:22" ht="13.5" customHeight="1">
      <c r="A35" s="33"/>
      <c r="B35" s="415"/>
      <c r="C35" s="211">
        <v>45921</v>
      </c>
      <c r="D35" s="430" t="s">
        <v>82</v>
      </c>
      <c r="E35" s="431"/>
      <c r="F35" s="432"/>
      <c r="G35" s="183">
        <v>200</v>
      </c>
      <c r="H35" s="212">
        <v>1</v>
      </c>
      <c r="I35" s="213" t="s">
        <v>32</v>
      </c>
      <c r="J35" s="214">
        <f t="shared" si="2"/>
        <v>200</v>
      </c>
      <c r="K35" s="433" t="s">
        <v>81</v>
      </c>
      <c r="L35" s="434"/>
      <c r="M35" s="209"/>
      <c r="N35" s="210" t="s">
        <v>89</v>
      </c>
      <c r="O35" s="437"/>
      <c r="P35" s="438"/>
      <c r="Q35" s="387" t="s">
        <v>78</v>
      </c>
      <c r="R35" s="388"/>
      <c r="S35" s="389"/>
      <c r="T35" s="143">
        <v>600000</v>
      </c>
      <c r="U35" s="372" t="s">
        <v>7</v>
      </c>
      <c r="V35" s="373"/>
    </row>
    <row r="36" spans="1:22" ht="13.5" customHeight="1" thickBot="1">
      <c r="A36" s="33"/>
      <c r="B36" s="415"/>
      <c r="C36" s="215"/>
      <c r="D36" s="384" t="s">
        <v>83</v>
      </c>
      <c r="E36" s="385"/>
      <c r="F36" s="386"/>
      <c r="G36" s="200">
        <v>180</v>
      </c>
      <c r="H36" s="216">
        <v>1</v>
      </c>
      <c r="I36" s="217" t="s">
        <v>32</v>
      </c>
      <c r="J36" s="218">
        <f t="shared" si="2"/>
        <v>180</v>
      </c>
      <c r="K36" s="435"/>
      <c r="L36" s="436"/>
      <c r="M36" s="209"/>
      <c r="N36" s="210" t="s">
        <v>89</v>
      </c>
      <c r="O36" s="439"/>
      <c r="P36" s="440"/>
      <c r="Q36" s="387" t="s">
        <v>77</v>
      </c>
      <c r="R36" s="388"/>
      <c r="S36" s="389"/>
      <c r="T36" s="143">
        <v>32000</v>
      </c>
      <c r="U36" s="372" t="s">
        <v>7</v>
      </c>
      <c r="V36" s="373"/>
    </row>
    <row r="37" spans="1:22" ht="13.5" customHeight="1" thickBot="1">
      <c r="A37" s="40"/>
      <c r="B37" s="361" t="s">
        <v>24</v>
      </c>
      <c r="C37" s="362"/>
      <c r="D37" s="362"/>
      <c r="E37" s="362"/>
      <c r="F37" s="362"/>
      <c r="G37" s="362"/>
      <c r="H37" s="362"/>
      <c r="I37" s="363"/>
      <c r="J37" s="15">
        <f>SUM(J30:J36)</f>
        <v>1260</v>
      </c>
      <c r="K37" s="46"/>
      <c r="L37" s="47"/>
      <c r="M37" s="40"/>
      <c r="O37" s="364" t="s">
        <v>85</v>
      </c>
      <c r="P37" s="365"/>
      <c r="Q37" s="370">
        <v>16300</v>
      </c>
      <c r="R37" s="371"/>
      <c r="S37" s="142" t="s">
        <v>80</v>
      </c>
      <c r="T37" s="143">
        <f>Q37</f>
        <v>16300</v>
      </c>
      <c r="U37" s="372" t="s">
        <v>7</v>
      </c>
      <c r="V37" s="373"/>
    </row>
    <row r="38" spans="1:22" ht="39.75" customHeight="1" thickBot="1">
      <c r="A38" s="40"/>
      <c r="B38" s="374" t="s">
        <v>2</v>
      </c>
      <c r="C38" s="375"/>
      <c r="D38" s="376" t="s">
        <v>68</v>
      </c>
      <c r="E38" s="377"/>
      <c r="F38" s="377"/>
      <c r="G38" s="377"/>
      <c r="H38" s="377"/>
      <c r="I38" s="377"/>
      <c r="J38" s="377"/>
      <c r="K38" s="377"/>
      <c r="L38" s="378"/>
      <c r="M38" s="40"/>
      <c r="O38" s="366"/>
      <c r="P38" s="367"/>
      <c r="Q38" s="370">
        <v>16800</v>
      </c>
      <c r="R38" s="371"/>
      <c r="S38" s="142" t="s">
        <v>80</v>
      </c>
      <c r="T38" s="143">
        <f>Q38*2</f>
        <v>33600</v>
      </c>
      <c r="U38" s="372" t="s">
        <v>7</v>
      </c>
      <c r="V38" s="373"/>
    </row>
    <row r="39" spans="1:22" ht="13.5" customHeight="1" thickBot="1">
      <c r="A39" s="41"/>
      <c r="B39" s="379"/>
      <c r="C39" s="380"/>
      <c r="D39" s="380"/>
      <c r="E39" s="380"/>
      <c r="F39" s="380"/>
      <c r="G39" s="380"/>
      <c r="H39" s="380"/>
      <c r="I39" s="380"/>
      <c r="J39" s="380"/>
      <c r="K39" s="380"/>
      <c r="L39" s="381"/>
      <c r="M39" s="41"/>
      <c r="O39" s="368"/>
      <c r="P39" s="369"/>
      <c r="Q39" s="382">
        <v>17500</v>
      </c>
      <c r="R39" s="383"/>
      <c r="S39" s="142" t="s">
        <v>80</v>
      </c>
      <c r="T39" s="143">
        <f>Q39</f>
        <v>17500</v>
      </c>
      <c r="U39" s="339" t="s">
        <v>7</v>
      </c>
      <c r="V39" s="340"/>
    </row>
    <row r="40" spans="1:22" ht="13.5" customHeight="1" thickBot="1">
      <c r="A40" s="34"/>
      <c r="B40" s="341" t="s">
        <v>0</v>
      </c>
      <c r="C40" s="342"/>
      <c r="D40" s="343" t="s">
        <v>6</v>
      </c>
      <c r="E40" s="344"/>
      <c r="F40" s="345"/>
      <c r="G40" s="49" t="s">
        <v>26</v>
      </c>
      <c r="H40" s="346" t="s">
        <v>5</v>
      </c>
      <c r="I40" s="347"/>
      <c r="J40" s="50" t="s">
        <v>3</v>
      </c>
      <c r="K40" s="348" t="s">
        <v>2</v>
      </c>
      <c r="L40" s="349"/>
      <c r="M40" s="34"/>
      <c r="O40" s="350" t="s">
        <v>50</v>
      </c>
      <c r="P40" s="351"/>
      <c r="Q40" s="354">
        <f>SUM(T30:T41)</f>
        <v>1109850</v>
      </c>
      <c r="R40" s="355"/>
      <c r="S40" s="355"/>
      <c r="T40" s="356"/>
      <c r="U40" s="357"/>
      <c r="V40" s="358"/>
    </row>
    <row r="41" spans="1:22" ht="13.5" customHeight="1" thickBot="1">
      <c r="A41" s="25"/>
      <c r="B41" s="359" t="s">
        <v>10</v>
      </c>
      <c r="C41" s="360"/>
      <c r="D41" s="332"/>
      <c r="E41" s="333"/>
      <c r="F41" s="334"/>
      <c r="G41" s="11"/>
      <c r="H41" s="105"/>
      <c r="I41" s="64" t="s">
        <v>31</v>
      </c>
      <c r="J41" s="48">
        <f>G41*H41</f>
        <v>0</v>
      </c>
      <c r="K41" s="326">
        <v>1</v>
      </c>
      <c r="L41" s="327"/>
      <c r="M41" s="25"/>
      <c r="O41" s="352"/>
      <c r="P41" s="353"/>
      <c r="Q41" s="127" t="s">
        <v>9</v>
      </c>
      <c r="R41" s="328">
        <f>Q40/170</f>
        <v>6528.5294117647063</v>
      </c>
      <c r="S41" s="328"/>
      <c r="T41" s="329"/>
      <c r="U41" s="330" t="s">
        <v>58</v>
      </c>
      <c r="V41" s="331"/>
    </row>
    <row r="42" spans="1:22" ht="13.5" customHeight="1" thickBot="1">
      <c r="A42" s="25"/>
      <c r="B42" s="359"/>
      <c r="C42" s="360"/>
      <c r="D42" s="332"/>
      <c r="E42" s="333"/>
      <c r="F42" s="334"/>
      <c r="G42" s="11"/>
      <c r="H42" s="63"/>
      <c r="I42" s="64" t="s">
        <v>31</v>
      </c>
      <c r="J42" s="48">
        <f t="shared" ref="J42" si="3">G42*H42*K42</f>
        <v>0</v>
      </c>
      <c r="K42" s="335">
        <v>1</v>
      </c>
      <c r="L42" s="336"/>
      <c r="M42" s="25"/>
      <c r="O42" s="137"/>
    </row>
    <row r="43" spans="1:22" ht="13.5" customHeight="1" thickBot="1">
      <c r="A43" s="42"/>
      <c r="B43" s="337" t="s">
        <v>18</v>
      </c>
      <c r="C43" s="338"/>
      <c r="D43" s="338"/>
      <c r="E43" s="338"/>
      <c r="F43" s="338"/>
      <c r="G43" s="338"/>
      <c r="H43" s="338"/>
      <c r="I43" s="338"/>
      <c r="J43" s="18">
        <f>SUM(J41:J42)</f>
        <v>0</v>
      </c>
      <c r="K43" s="17"/>
      <c r="L43" s="26"/>
      <c r="M43" s="42"/>
    </row>
    <row r="44" spans="1:22" ht="13.5" customHeight="1" thickBot="1">
      <c r="A44" s="43"/>
      <c r="B44" s="312"/>
      <c r="C44" s="313"/>
      <c r="D44" s="313"/>
      <c r="E44" s="313"/>
      <c r="F44" s="313"/>
      <c r="G44" s="313"/>
      <c r="H44" s="313"/>
      <c r="I44" s="313"/>
      <c r="J44" s="313"/>
      <c r="K44" s="313"/>
      <c r="L44" s="314"/>
      <c r="M44" s="43"/>
    </row>
    <row r="45" spans="1:22" ht="13.5" customHeight="1" thickBot="1">
      <c r="A45" s="34"/>
      <c r="B45" s="290" t="s">
        <v>41</v>
      </c>
      <c r="C45" s="315"/>
      <c r="D45" s="317" t="s">
        <v>42</v>
      </c>
      <c r="E45" s="297"/>
      <c r="F45" s="298"/>
      <c r="G45" s="13">
        <v>1550</v>
      </c>
      <c r="H45" s="105">
        <v>1</v>
      </c>
      <c r="I45" s="64" t="s">
        <v>33</v>
      </c>
      <c r="J45" s="83">
        <f>G45*H45</f>
        <v>1550</v>
      </c>
      <c r="K45" s="76">
        <v>0</v>
      </c>
      <c r="L45" s="77" t="s">
        <v>7</v>
      </c>
      <c r="M45" s="34"/>
    </row>
    <row r="46" spans="1:22" ht="13.5" customHeight="1">
      <c r="A46" s="34"/>
      <c r="B46" s="292"/>
      <c r="C46" s="316"/>
      <c r="D46" s="318" t="s">
        <v>74</v>
      </c>
      <c r="E46" s="310"/>
      <c r="F46" s="311"/>
      <c r="G46" s="194">
        <v>1850</v>
      </c>
      <c r="H46" s="195">
        <v>1</v>
      </c>
      <c r="I46" s="196" t="s">
        <v>33</v>
      </c>
      <c r="J46" s="197">
        <f>G46*H46</f>
        <v>1850</v>
      </c>
      <c r="K46" s="198">
        <v>0</v>
      </c>
      <c r="L46" s="199" t="s">
        <v>7</v>
      </c>
      <c r="M46" s="189"/>
      <c r="N46" s="190" t="s">
        <v>89</v>
      </c>
    </row>
    <row r="47" spans="1:22" ht="13.5" customHeight="1" thickBot="1">
      <c r="A47" s="34"/>
      <c r="B47" s="292"/>
      <c r="C47" s="316"/>
      <c r="D47" s="319" t="s">
        <v>86</v>
      </c>
      <c r="E47" s="320"/>
      <c r="F47" s="321"/>
      <c r="G47" s="200">
        <v>350</v>
      </c>
      <c r="H47" s="201">
        <v>1</v>
      </c>
      <c r="I47" s="201" t="s">
        <v>33</v>
      </c>
      <c r="J47" s="202">
        <f>G47*H47</f>
        <v>350</v>
      </c>
      <c r="K47" s="203"/>
      <c r="L47" s="204"/>
      <c r="M47" s="189"/>
      <c r="N47" s="190" t="s">
        <v>89</v>
      </c>
    </row>
    <row r="48" spans="1:22" ht="13.5" customHeight="1" thickBot="1">
      <c r="A48" s="44"/>
      <c r="B48" s="322" t="s">
        <v>19</v>
      </c>
      <c r="C48" s="323"/>
      <c r="D48" s="323"/>
      <c r="E48" s="323"/>
      <c r="F48" s="323"/>
      <c r="G48" s="323"/>
      <c r="H48" s="323"/>
      <c r="I48" s="323"/>
      <c r="J48" s="71">
        <f>SUM(J45:J47)</f>
        <v>3750</v>
      </c>
      <c r="K48" s="324"/>
      <c r="L48" s="325"/>
      <c r="M48" s="55"/>
    </row>
    <row r="49" spans="1:14" ht="13.5" customHeight="1" thickBot="1">
      <c r="A49" s="44"/>
      <c r="B49" s="283" t="s">
        <v>2</v>
      </c>
      <c r="C49" s="284"/>
      <c r="D49" s="285" t="s">
        <v>43</v>
      </c>
      <c r="E49" s="285"/>
      <c r="F49" s="285"/>
      <c r="G49" s="285"/>
      <c r="H49" s="285"/>
      <c r="I49" s="285"/>
      <c r="J49" s="285"/>
      <c r="K49" s="285"/>
      <c r="L49" s="286"/>
      <c r="M49" s="55"/>
    </row>
    <row r="50" spans="1:14" ht="13.5" customHeight="1" thickBot="1">
      <c r="A50" s="93"/>
      <c r="B50" s="287"/>
      <c r="C50" s="288"/>
      <c r="D50" s="288"/>
      <c r="E50" s="288"/>
      <c r="F50" s="288"/>
      <c r="G50" s="288"/>
      <c r="H50" s="288"/>
      <c r="I50" s="288"/>
      <c r="J50" s="288"/>
      <c r="K50" s="288"/>
      <c r="L50" s="289"/>
      <c r="M50" s="93"/>
    </row>
    <row r="51" spans="1:14" ht="13.5" customHeight="1">
      <c r="A51" s="34"/>
      <c r="B51" s="290" t="s">
        <v>25</v>
      </c>
      <c r="C51" s="291"/>
      <c r="D51" s="296" t="s">
        <v>27</v>
      </c>
      <c r="E51" s="297"/>
      <c r="F51" s="298"/>
      <c r="G51" s="10">
        <v>55</v>
      </c>
      <c r="H51" s="78">
        <v>1</v>
      </c>
      <c r="I51" s="65" t="s">
        <v>31</v>
      </c>
      <c r="J51" s="9">
        <f>G51*H51*K51</f>
        <v>55</v>
      </c>
      <c r="K51" s="73">
        <v>1</v>
      </c>
      <c r="L51" s="72" t="s">
        <v>33</v>
      </c>
      <c r="M51" s="34"/>
    </row>
    <row r="52" spans="1:14" ht="13.5" customHeight="1">
      <c r="A52" s="34"/>
      <c r="B52" s="292"/>
      <c r="C52" s="293"/>
      <c r="D52" s="299" t="s">
        <v>52</v>
      </c>
      <c r="E52" s="300"/>
      <c r="F52" s="301"/>
      <c r="G52" s="10">
        <v>10</v>
      </c>
      <c r="H52" s="69">
        <v>1</v>
      </c>
      <c r="I52" s="66" t="s">
        <v>31</v>
      </c>
      <c r="J52" s="9">
        <f t="shared" ref="J52:J56" si="4">G52*H52*K52</f>
        <v>20</v>
      </c>
      <c r="K52" s="73">
        <v>2</v>
      </c>
      <c r="L52" s="67" t="s">
        <v>12</v>
      </c>
      <c r="M52" s="34"/>
    </row>
    <row r="53" spans="1:14" ht="13.5" customHeight="1">
      <c r="A53" s="34"/>
      <c r="B53" s="292"/>
      <c r="C53" s="293"/>
      <c r="D53" s="302" t="s">
        <v>51</v>
      </c>
      <c r="E53" s="303"/>
      <c r="F53" s="304"/>
      <c r="G53" s="10">
        <v>10</v>
      </c>
      <c r="H53" s="108">
        <v>1</v>
      </c>
      <c r="I53" s="66" t="s">
        <v>31</v>
      </c>
      <c r="J53" s="9">
        <f t="shared" si="4"/>
        <v>40</v>
      </c>
      <c r="K53" s="104">
        <v>4</v>
      </c>
      <c r="L53" s="91" t="s">
        <v>12</v>
      </c>
      <c r="M53" s="34"/>
    </row>
    <row r="54" spans="1:14" ht="13.5" customHeight="1">
      <c r="A54" s="34"/>
      <c r="B54" s="292"/>
      <c r="C54" s="293"/>
      <c r="D54" s="299"/>
      <c r="E54" s="300"/>
      <c r="F54" s="301"/>
      <c r="G54" s="10">
        <v>10</v>
      </c>
      <c r="H54" s="108">
        <v>2</v>
      </c>
      <c r="I54" s="66" t="s">
        <v>31</v>
      </c>
      <c r="J54" s="9">
        <f t="shared" si="4"/>
        <v>40</v>
      </c>
      <c r="K54" s="104">
        <v>2</v>
      </c>
      <c r="L54" s="91" t="s">
        <v>12</v>
      </c>
      <c r="M54" s="34"/>
    </row>
    <row r="55" spans="1:14" ht="13.5" customHeight="1">
      <c r="A55" s="34"/>
      <c r="B55" s="292"/>
      <c r="C55" s="293"/>
      <c r="D55" s="305" t="s">
        <v>37</v>
      </c>
      <c r="E55" s="305"/>
      <c r="F55" s="305"/>
      <c r="G55" s="1">
        <v>20</v>
      </c>
      <c r="H55" s="102">
        <v>1</v>
      </c>
      <c r="I55" s="102" t="s">
        <v>33</v>
      </c>
      <c r="J55" s="103">
        <f t="shared" si="4"/>
        <v>20</v>
      </c>
      <c r="K55" s="104">
        <v>1</v>
      </c>
      <c r="L55" s="91" t="s">
        <v>32</v>
      </c>
      <c r="M55" s="34"/>
    </row>
    <row r="56" spans="1:14" ht="13.5" customHeight="1">
      <c r="A56" s="34"/>
      <c r="B56" s="292"/>
      <c r="C56" s="293"/>
      <c r="D56" s="302" t="s">
        <v>39</v>
      </c>
      <c r="E56" s="303"/>
      <c r="F56" s="304"/>
      <c r="G56" s="80">
        <v>150</v>
      </c>
      <c r="H56" s="101">
        <v>2</v>
      </c>
      <c r="I56" s="89" t="s">
        <v>31</v>
      </c>
      <c r="J56" s="103">
        <f t="shared" si="4"/>
        <v>300</v>
      </c>
      <c r="K56" s="90">
        <v>1</v>
      </c>
      <c r="L56" s="91" t="s">
        <v>33</v>
      </c>
      <c r="M56" s="34"/>
    </row>
    <row r="57" spans="1:14" ht="13.5" customHeight="1" thickBot="1">
      <c r="A57" s="34"/>
      <c r="B57" s="292"/>
      <c r="C57" s="293"/>
      <c r="D57" s="306"/>
      <c r="E57" s="307"/>
      <c r="F57" s="308"/>
      <c r="G57" s="2">
        <v>150</v>
      </c>
      <c r="H57" s="70">
        <v>1</v>
      </c>
      <c r="I57" s="68" t="s">
        <v>31</v>
      </c>
      <c r="J57" s="3">
        <f>G57*H57*K57</f>
        <v>450</v>
      </c>
      <c r="K57" s="74">
        <v>3</v>
      </c>
      <c r="L57" s="75" t="s">
        <v>33</v>
      </c>
      <c r="M57" s="34"/>
    </row>
    <row r="58" spans="1:14" ht="13.5" customHeight="1">
      <c r="A58" s="34"/>
      <c r="B58" s="292"/>
      <c r="C58" s="293"/>
      <c r="D58" s="309" t="s">
        <v>75</v>
      </c>
      <c r="E58" s="310"/>
      <c r="F58" s="311"/>
      <c r="G58" s="183">
        <v>150</v>
      </c>
      <c r="H58" s="184">
        <v>1</v>
      </c>
      <c r="I58" s="185" t="s">
        <v>31</v>
      </c>
      <c r="J58" s="186">
        <f>G58*H58</f>
        <v>150</v>
      </c>
      <c r="K58" s="187" t="s">
        <v>76</v>
      </c>
      <c r="L58" s="188"/>
      <c r="M58" s="189"/>
      <c r="N58" s="190" t="s">
        <v>89</v>
      </c>
    </row>
    <row r="59" spans="1:14" ht="13.5" customHeight="1" thickBot="1">
      <c r="A59" s="34"/>
      <c r="B59" s="294"/>
      <c r="C59" s="295"/>
      <c r="D59" s="268" t="s">
        <v>51</v>
      </c>
      <c r="E59" s="269"/>
      <c r="F59" s="270"/>
      <c r="G59" s="191">
        <v>10</v>
      </c>
      <c r="H59" s="192">
        <v>1</v>
      </c>
      <c r="I59" s="192" t="s">
        <v>31</v>
      </c>
      <c r="J59" s="186">
        <f>G59*H59</f>
        <v>10</v>
      </c>
      <c r="K59" s="193">
        <v>1</v>
      </c>
      <c r="L59" s="193"/>
      <c r="M59" s="189"/>
      <c r="N59" s="190" t="s">
        <v>89</v>
      </c>
    </row>
    <row r="60" spans="1:14" ht="13.5" customHeight="1" thickBot="1">
      <c r="A60" s="44"/>
      <c r="B60" s="271" t="s">
        <v>34</v>
      </c>
      <c r="C60" s="272"/>
      <c r="D60" s="272"/>
      <c r="E60" s="272"/>
      <c r="F60" s="272"/>
      <c r="G60" s="272"/>
      <c r="H60" s="272"/>
      <c r="I60" s="272"/>
      <c r="J60" s="15">
        <f>SUM(J51:J59)</f>
        <v>1085</v>
      </c>
      <c r="K60" s="19"/>
      <c r="L60" s="27"/>
      <c r="M60" s="44"/>
    </row>
    <row r="61" spans="1:14" ht="27.75" customHeight="1" thickBot="1">
      <c r="A61" s="35"/>
      <c r="B61" s="273" t="s">
        <v>2</v>
      </c>
      <c r="C61" s="274"/>
      <c r="D61" s="275" t="s">
        <v>63</v>
      </c>
      <c r="E61" s="276"/>
      <c r="F61" s="276"/>
      <c r="G61" s="276"/>
      <c r="H61" s="276"/>
      <c r="I61" s="276"/>
      <c r="J61" s="276"/>
      <c r="K61" s="276"/>
      <c r="L61" s="277"/>
      <c r="M61" s="35"/>
    </row>
    <row r="62" spans="1:14" ht="16.5" customHeight="1" thickBot="1">
      <c r="A62" s="34"/>
      <c r="B62" s="278" t="s">
        <v>8</v>
      </c>
      <c r="C62" s="279"/>
      <c r="D62" s="280">
        <f>J20+J27+J37+J43+J48+J60</f>
        <v>19295</v>
      </c>
      <c r="E62" s="280"/>
      <c r="F62" s="280"/>
      <c r="G62" s="280"/>
      <c r="H62" s="280"/>
      <c r="I62" s="280"/>
      <c r="J62" s="280"/>
      <c r="K62" s="281"/>
      <c r="L62" s="282"/>
      <c r="M62" s="34"/>
    </row>
    <row r="63" spans="1:14" ht="17.25" hidden="1" customHeight="1">
      <c r="A63" s="34"/>
      <c r="B63" s="254" t="s">
        <v>7</v>
      </c>
      <c r="C63" s="255"/>
      <c r="D63" s="256"/>
      <c r="E63" s="257"/>
      <c r="F63" s="257"/>
      <c r="G63" s="255"/>
      <c r="H63" s="258"/>
      <c r="I63" s="259"/>
      <c r="J63" s="81"/>
      <c r="K63" s="260"/>
      <c r="L63" s="261"/>
      <c r="M63" s="34"/>
    </row>
    <row r="64" spans="1:14" ht="13.5" customHeight="1">
      <c r="A64" s="34"/>
      <c r="B64" s="262" t="s">
        <v>7</v>
      </c>
      <c r="C64" s="263"/>
      <c r="D64" s="264" t="s">
        <v>60</v>
      </c>
      <c r="E64" s="265"/>
      <c r="F64" s="265"/>
      <c r="G64" s="263"/>
      <c r="H64" s="264" t="s">
        <v>9</v>
      </c>
      <c r="I64" s="263"/>
      <c r="J64" s="82">
        <f>J63*7</f>
        <v>0</v>
      </c>
      <c r="K64" s="266" t="s">
        <v>49</v>
      </c>
      <c r="L64" s="267"/>
      <c r="M64" s="34"/>
    </row>
    <row r="65" spans="1:16" ht="18.75" customHeight="1" thickBot="1">
      <c r="A65" s="36"/>
      <c r="B65" s="246" t="s">
        <v>16</v>
      </c>
      <c r="C65" s="247"/>
      <c r="D65" s="248" t="s">
        <v>69</v>
      </c>
      <c r="E65" s="249"/>
      <c r="F65" s="249"/>
      <c r="G65" s="250"/>
      <c r="H65" s="251">
        <f>D62*3%</f>
        <v>578.85</v>
      </c>
      <c r="I65" s="252"/>
      <c r="J65" s="252"/>
      <c r="K65" s="252"/>
      <c r="L65" s="253"/>
      <c r="M65" s="36"/>
    </row>
    <row r="66" spans="1:16" ht="17.25" customHeight="1" thickBot="1">
      <c r="A66" s="36"/>
      <c r="B66" s="230" t="s">
        <v>50</v>
      </c>
      <c r="C66" s="231"/>
      <c r="D66" s="240">
        <f>(D62+H65)*7</f>
        <v>139116.94999999998</v>
      </c>
      <c r="E66" s="240"/>
      <c r="F66" s="240"/>
      <c r="G66" s="240"/>
      <c r="H66" s="234"/>
      <c r="I66" s="234"/>
      <c r="J66" s="234"/>
      <c r="K66" s="234"/>
      <c r="L66" s="234"/>
      <c r="M66" s="36"/>
    </row>
    <row r="67" spans="1:16" ht="17.25" customHeight="1" thickBot="1">
      <c r="A67" s="36"/>
      <c r="B67" s="230" t="s">
        <v>92</v>
      </c>
      <c r="C67" s="231"/>
      <c r="D67" s="240">
        <f>T22</f>
        <v>3105.294117647059</v>
      </c>
      <c r="E67" s="240"/>
      <c r="F67" s="240"/>
      <c r="G67" s="240"/>
      <c r="H67" s="234"/>
      <c r="I67" s="234"/>
      <c r="J67" s="234"/>
      <c r="K67" s="234"/>
      <c r="L67" s="234"/>
      <c r="M67" s="36"/>
    </row>
    <row r="68" spans="1:16" ht="17.25" customHeight="1" thickBot="1">
      <c r="A68" s="36"/>
      <c r="B68" s="230" t="s">
        <v>93</v>
      </c>
      <c r="C68" s="231"/>
      <c r="D68" s="240">
        <v>6529</v>
      </c>
      <c r="E68" s="240"/>
      <c r="F68" s="240"/>
      <c r="G68" s="240"/>
      <c r="H68" s="234"/>
      <c r="I68" s="234"/>
      <c r="J68" s="234"/>
      <c r="K68" s="234"/>
      <c r="L68" s="234"/>
      <c r="M68" s="36"/>
    </row>
    <row r="69" spans="1:16" ht="17.25" customHeight="1" thickBot="1">
      <c r="A69" s="36"/>
      <c r="B69" s="230" t="s">
        <v>94</v>
      </c>
      <c r="C69" s="231"/>
      <c r="D69" s="240">
        <v>17477</v>
      </c>
      <c r="E69" s="240"/>
      <c r="F69" s="240"/>
      <c r="G69" s="240"/>
      <c r="H69" s="233" t="s">
        <v>95</v>
      </c>
      <c r="I69" s="234"/>
      <c r="J69" s="234"/>
      <c r="K69" s="234"/>
      <c r="L69" s="234"/>
      <c r="M69" s="36"/>
    </row>
    <row r="70" spans="1:16" ht="17.25" customHeight="1" thickBot="1">
      <c r="A70" s="36"/>
      <c r="B70" s="230" t="s">
        <v>96</v>
      </c>
      <c r="C70" s="231"/>
      <c r="D70" s="240">
        <v>-43788</v>
      </c>
      <c r="E70" s="240"/>
      <c r="F70" s="240"/>
      <c r="G70" s="240"/>
      <c r="H70" s="233" t="s">
        <v>99</v>
      </c>
      <c r="I70" s="234"/>
      <c r="J70" s="234"/>
      <c r="K70" s="234"/>
      <c r="L70" s="234"/>
      <c r="M70" s="36"/>
    </row>
    <row r="71" spans="1:16" ht="17.25" customHeight="1" thickBot="1">
      <c r="A71" s="36"/>
      <c r="B71" s="230" t="s">
        <v>50</v>
      </c>
      <c r="C71" s="231"/>
      <c r="D71" s="232">
        <f>SUM(D66:G69)</f>
        <v>166228.24411764703</v>
      </c>
      <c r="E71" s="232"/>
      <c r="F71" s="232"/>
      <c r="G71" s="232"/>
      <c r="H71" s="233"/>
      <c r="I71" s="234"/>
      <c r="J71" s="234"/>
      <c r="K71" s="234"/>
      <c r="L71" s="234"/>
      <c r="M71" s="36"/>
    </row>
    <row r="72" spans="1:16" ht="17.25" customHeight="1" thickBot="1">
      <c r="A72" s="36"/>
      <c r="B72" s="241" t="s">
        <v>100</v>
      </c>
      <c r="C72" s="242"/>
      <c r="D72" s="243">
        <f>D71+D70</f>
        <v>122440.24411764703</v>
      </c>
      <c r="E72" s="244"/>
      <c r="F72" s="244"/>
      <c r="G72" s="245"/>
      <c r="H72" s="227"/>
      <c r="I72" s="228"/>
      <c r="J72" s="228"/>
      <c r="K72" s="228"/>
      <c r="L72" s="229"/>
      <c r="M72" s="36"/>
    </row>
    <row r="73" spans="1:16" ht="42.75" customHeight="1" thickBot="1">
      <c r="B73" s="235" t="s">
        <v>98</v>
      </c>
      <c r="C73" s="236"/>
      <c r="D73" s="236"/>
      <c r="E73" s="236"/>
      <c r="F73" s="236"/>
      <c r="G73" s="236"/>
      <c r="H73" s="237"/>
      <c r="I73" s="237"/>
      <c r="J73" s="237"/>
      <c r="K73" s="237"/>
      <c r="L73" s="238"/>
      <c r="M73" s="45"/>
    </row>
    <row r="74" spans="1:16" ht="23.25" customHeight="1">
      <c r="B74" s="182"/>
      <c r="C74" s="182"/>
      <c r="D74" s="182"/>
      <c r="E74" s="182"/>
      <c r="F74" s="182"/>
      <c r="G74" s="182"/>
      <c r="H74" s="182"/>
      <c r="I74" s="182"/>
      <c r="J74" s="182"/>
      <c r="P74" s="126"/>
    </row>
    <row r="75" spans="1:16" ht="18">
      <c r="B75" s="176"/>
      <c r="C75" s="176"/>
      <c r="D75" s="177"/>
      <c r="E75" s="178"/>
      <c r="F75" s="178"/>
      <c r="G75" s="178"/>
      <c r="H75" s="178"/>
      <c r="I75" s="178"/>
      <c r="J75" s="178"/>
      <c r="K75" s="178"/>
      <c r="L75" s="178"/>
    </row>
    <row r="76" spans="1:16" ht="21" customHeight="1"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N76" s="239"/>
      <c r="O76" s="239"/>
    </row>
    <row r="77" spans="1:16" ht="21.75" customHeight="1">
      <c r="B77" s="168"/>
      <c r="C77" s="168"/>
      <c r="D77" s="180"/>
      <c r="E77" s="180"/>
      <c r="F77" s="180"/>
      <c r="G77" s="151"/>
      <c r="H77" s="181"/>
      <c r="I77" s="181"/>
      <c r="J77" s="154"/>
      <c r="K77" s="173"/>
      <c r="L77" s="173"/>
      <c r="N77" s="239"/>
      <c r="O77" s="239"/>
    </row>
    <row r="78" spans="1:16" ht="20.25" customHeight="1">
      <c r="B78" s="167"/>
      <c r="C78" s="167"/>
      <c r="D78" s="175"/>
      <c r="E78" s="175"/>
      <c r="F78" s="175"/>
      <c r="G78" s="152"/>
      <c r="H78" s="155"/>
      <c r="I78" s="155"/>
      <c r="J78" s="150"/>
      <c r="K78" s="176"/>
      <c r="L78" s="176"/>
    </row>
    <row r="79" spans="1:16" ht="21.75" customHeight="1">
      <c r="B79" s="167"/>
      <c r="C79" s="167"/>
      <c r="D79" s="175"/>
      <c r="E79" s="175"/>
      <c r="F79" s="175"/>
      <c r="G79" s="152"/>
      <c r="H79" s="155"/>
      <c r="I79" s="155"/>
      <c r="J79" s="150"/>
      <c r="K79" s="176"/>
      <c r="L79" s="176"/>
    </row>
    <row r="80" spans="1:16" ht="18">
      <c r="B80" s="174"/>
      <c r="C80" s="174"/>
      <c r="D80" s="174"/>
      <c r="E80" s="174"/>
      <c r="F80" s="174"/>
      <c r="G80" s="174"/>
      <c r="H80" s="174"/>
      <c r="I80" s="174"/>
      <c r="J80" s="156"/>
      <c r="K80" s="157"/>
      <c r="L80" s="157"/>
    </row>
    <row r="81" spans="2:12" ht="17"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</row>
    <row r="82" spans="2:12" ht="14" customHeight="1">
      <c r="B82" s="167"/>
      <c r="C82" s="167"/>
    </row>
    <row r="83" spans="2:12" ht="18" customHeight="1">
      <c r="B83" s="167"/>
      <c r="C83" s="167"/>
    </row>
    <row r="84" spans="2:12" ht="18">
      <c r="B84" s="174"/>
      <c r="C84" s="174"/>
      <c r="D84" s="174"/>
      <c r="E84" s="174"/>
      <c r="F84" s="174"/>
      <c r="G84" s="174"/>
      <c r="H84" s="174"/>
      <c r="I84" s="174"/>
      <c r="J84" s="156"/>
      <c r="K84" s="160"/>
      <c r="L84" s="160"/>
    </row>
    <row r="85" spans="2:12" ht="17"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</row>
    <row r="86" spans="2:12" ht="17"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</row>
    <row r="87" spans="2:12" ht="14" customHeight="1">
      <c r="B87" s="167"/>
      <c r="C87" s="167"/>
    </row>
    <row r="88" spans="2:12" ht="20.25" customHeight="1">
      <c r="B88" s="167"/>
      <c r="C88" s="167"/>
    </row>
    <row r="89" spans="2:12" ht="21.75" customHeight="1">
      <c r="B89" s="167"/>
      <c r="C89" s="167"/>
      <c r="D89" s="169"/>
      <c r="E89" s="169"/>
      <c r="F89" s="169"/>
      <c r="G89" s="158"/>
      <c r="H89" s="159"/>
      <c r="I89" s="159"/>
      <c r="J89" s="150"/>
      <c r="K89" s="160"/>
      <c r="L89" s="160"/>
    </row>
    <row r="90" spans="2:12" ht="18">
      <c r="B90" s="167"/>
      <c r="C90" s="167"/>
      <c r="D90" s="167"/>
      <c r="E90" s="167"/>
      <c r="F90" s="167"/>
      <c r="G90" s="167"/>
      <c r="H90" s="167"/>
      <c r="I90" s="167"/>
      <c r="J90" s="150"/>
      <c r="K90" s="153"/>
      <c r="L90" s="153"/>
    </row>
    <row r="91" spans="2:12" ht="17">
      <c r="B91" s="168"/>
      <c r="C91" s="168"/>
      <c r="D91" s="169"/>
      <c r="E91" s="170"/>
      <c r="F91" s="170"/>
      <c r="G91" s="170"/>
      <c r="H91" s="170"/>
      <c r="I91" s="170"/>
      <c r="J91" s="170"/>
      <c r="K91" s="170"/>
      <c r="L91" s="170"/>
    </row>
    <row r="92" spans="2:12" ht="23">
      <c r="B92" s="171"/>
      <c r="C92" s="171"/>
      <c r="D92" s="172"/>
      <c r="E92" s="172"/>
      <c r="F92" s="172"/>
      <c r="G92" s="172"/>
      <c r="H92" s="172"/>
      <c r="I92" s="172"/>
      <c r="J92" s="172"/>
      <c r="K92" s="173"/>
      <c r="L92" s="173"/>
    </row>
    <row r="93" spans="2:12" ht="24">
      <c r="B93" s="161"/>
      <c r="C93" s="161"/>
      <c r="D93" s="162"/>
      <c r="E93" s="162"/>
      <c r="F93" s="162"/>
      <c r="G93" s="162"/>
      <c r="H93" s="162"/>
      <c r="I93" s="162"/>
      <c r="J93" s="162"/>
      <c r="K93" s="163"/>
      <c r="L93" s="163"/>
    </row>
    <row r="94" spans="2:12" ht="28">
      <c r="B94" s="161"/>
      <c r="C94" s="161"/>
      <c r="D94" s="161"/>
      <c r="E94" s="161"/>
      <c r="F94" s="164"/>
      <c r="G94" s="164"/>
      <c r="H94" s="164"/>
      <c r="I94" s="164"/>
      <c r="J94" s="164"/>
      <c r="K94" s="164"/>
      <c r="L94" s="164"/>
    </row>
    <row r="95" spans="2:12" ht="1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</row>
  </sheetData>
  <mergeCells count="188">
    <mergeCell ref="B5:J5"/>
    <mergeCell ref="B6:J6"/>
    <mergeCell ref="B7:F7"/>
    <mergeCell ref="K7:L7"/>
    <mergeCell ref="B8:B13"/>
    <mergeCell ref="D8:F8"/>
    <mergeCell ref="H8:I8"/>
    <mergeCell ref="K8:L8"/>
    <mergeCell ref="C9:C10"/>
    <mergeCell ref="D9:F12"/>
    <mergeCell ref="C14:C15"/>
    <mergeCell ref="D14:F15"/>
    <mergeCell ref="H14:I14"/>
    <mergeCell ref="K14:L15"/>
    <mergeCell ref="P14:Q14"/>
    <mergeCell ref="R14:T14"/>
    <mergeCell ref="H9:I9"/>
    <mergeCell ref="K9:L13"/>
    <mergeCell ref="H10:I10"/>
    <mergeCell ref="C11:C12"/>
    <mergeCell ref="H11:I11"/>
    <mergeCell ref="H12:I12"/>
    <mergeCell ref="D13:F13"/>
    <mergeCell ref="H13:I13"/>
    <mergeCell ref="V14:W14"/>
    <mergeCell ref="Y14:Z14"/>
    <mergeCell ref="H15:I15"/>
    <mergeCell ref="P15:Q17"/>
    <mergeCell ref="R15:T15"/>
    <mergeCell ref="D16:F16"/>
    <mergeCell ref="H16:I16"/>
    <mergeCell ref="K16:L16"/>
    <mergeCell ref="R16:T16"/>
    <mergeCell ref="H19:I19"/>
    <mergeCell ref="R19:T19"/>
    <mergeCell ref="B20:I20"/>
    <mergeCell ref="K20:L20"/>
    <mergeCell ref="B21:C21"/>
    <mergeCell ref="D21:L21"/>
    <mergeCell ref="P21:Q22"/>
    <mergeCell ref="R21:X21"/>
    <mergeCell ref="C17:C18"/>
    <mergeCell ref="D17:F17"/>
    <mergeCell ref="H17:I17"/>
    <mergeCell ref="K17:L18"/>
    <mergeCell ref="R17:T17"/>
    <mergeCell ref="D18:F18"/>
    <mergeCell ref="H18:I18"/>
    <mergeCell ref="P18:Q20"/>
    <mergeCell ref="R18:T18"/>
    <mergeCell ref="D19:F19"/>
    <mergeCell ref="D25:F25"/>
    <mergeCell ref="K25:L25"/>
    <mergeCell ref="D26:F26"/>
    <mergeCell ref="K26:L26"/>
    <mergeCell ref="B27:I27"/>
    <mergeCell ref="K27:L27"/>
    <mergeCell ref="Y21:Z21"/>
    <mergeCell ref="B22:L22"/>
    <mergeCell ref="T22:U22"/>
    <mergeCell ref="Y22:Z22"/>
    <mergeCell ref="B23:B26"/>
    <mergeCell ref="D23:F23"/>
    <mergeCell ref="H23:I23"/>
    <mergeCell ref="K23:L23"/>
    <mergeCell ref="D24:F24"/>
    <mergeCell ref="K24:L24"/>
    <mergeCell ref="B29:B36"/>
    <mergeCell ref="D29:F29"/>
    <mergeCell ref="H29:I29"/>
    <mergeCell ref="K29:L29"/>
    <mergeCell ref="O29:P29"/>
    <mergeCell ref="Q29:R29"/>
    <mergeCell ref="C32:C33"/>
    <mergeCell ref="D32:F32"/>
    <mergeCell ref="K32:L32"/>
    <mergeCell ref="Q32:R32"/>
    <mergeCell ref="D35:F35"/>
    <mergeCell ref="K35:L36"/>
    <mergeCell ref="O35:P36"/>
    <mergeCell ref="Q35:S35"/>
    <mergeCell ref="U29:V29"/>
    <mergeCell ref="D30:F30"/>
    <mergeCell ref="K30:L30"/>
    <mergeCell ref="O30:P34"/>
    <mergeCell ref="Q30:R30"/>
    <mergeCell ref="U30:V30"/>
    <mergeCell ref="D31:F31"/>
    <mergeCell ref="K31:L31"/>
    <mergeCell ref="Q31:R31"/>
    <mergeCell ref="U31:V31"/>
    <mergeCell ref="U35:V35"/>
    <mergeCell ref="D36:F36"/>
    <mergeCell ref="Q36:S36"/>
    <mergeCell ref="U36:V36"/>
    <mergeCell ref="U32:V32"/>
    <mergeCell ref="D33:F33"/>
    <mergeCell ref="K33:L33"/>
    <mergeCell ref="Q33:R33"/>
    <mergeCell ref="U33:V33"/>
    <mergeCell ref="D34:F34"/>
    <mergeCell ref="K34:L34"/>
    <mergeCell ref="Q34:R34"/>
    <mergeCell ref="U34:V34"/>
    <mergeCell ref="B37:I37"/>
    <mergeCell ref="O37:P39"/>
    <mergeCell ref="Q37:R37"/>
    <mergeCell ref="U37:V37"/>
    <mergeCell ref="B38:C38"/>
    <mergeCell ref="D38:L38"/>
    <mergeCell ref="Q38:R38"/>
    <mergeCell ref="U38:V38"/>
    <mergeCell ref="B39:L39"/>
    <mergeCell ref="Q39:R39"/>
    <mergeCell ref="U41:V41"/>
    <mergeCell ref="D42:F42"/>
    <mergeCell ref="K42:L42"/>
    <mergeCell ref="B43:I43"/>
    <mergeCell ref="U39:V39"/>
    <mergeCell ref="B40:C40"/>
    <mergeCell ref="D40:F40"/>
    <mergeCell ref="H40:I40"/>
    <mergeCell ref="K40:L40"/>
    <mergeCell ref="O40:P41"/>
    <mergeCell ref="Q40:T40"/>
    <mergeCell ref="U40:V40"/>
    <mergeCell ref="B41:C42"/>
    <mergeCell ref="D41:F41"/>
    <mergeCell ref="B44:L44"/>
    <mergeCell ref="B45:C47"/>
    <mergeCell ref="D45:F45"/>
    <mergeCell ref="D46:F46"/>
    <mergeCell ref="D47:F47"/>
    <mergeCell ref="B48:I48"/>
    <mergeCell ref="K48:L48"/>
    <mergeCell ref="K41:L41"/>
    <mergeCell ref="R41:T41"/>
    <mergeCell ref="B49:C49"/>
    <mergeCell ref="D49:L49"/>
    <mergeCell ref="B50:L50"/>
    <mergeCell ref="B51:C59"/>
    <mergeCell ref="D51:F51"/>
    <mergeCell ref="D52:F52"/>
    <mergeCell ref="D53:F54"/>
    <mergeCell ref="D55:F55"/>
    <mergeCell ref="D56:F57"/>
    <mergeCell ref="D58:F58"/>
    <mergeCell ref="B63:C63"/>
    <mergeCell ref="D63:G63"/>
    <mergeCell ref="H63:I63"/>
    <mergeCell ref="K63:L63"/>
    <mergeCell ref="B64:C64"/>
    <mergeCell ref="D64:G64"/>
    <mergeCell ref="H64:I64"/>
    <mergeCell ref="K64:L64"/>
    <mergeCell ref="D59:F59"/>
    <mergeCell ref="B60:I60"/>
    <mergeCell ref="B61:C61"/>
    <mergeCell ref="D61:L61"/>
    <mergeCell ref="B62:C62"/>
    <mergeCell ref="D62:J62"/>
    <mergeCell ref="K62:L62"/>
    <mergeCell ref="B67:C67"/>
    <mergeCell ref="D67:G67"/>
    <mergeCell ref="H67:L67"/>
    <mergeCell ref="B68:C68"/>
    <mergeCell ref="D68:G68"/>
    <mergeCell ref="H68:L68"/>
    <mergeCell ref="B65:C65"/>
    <mergeCell ref="D65:G65"/>
    <mergeCell ref="H65:L65"/>
    <mergeCell ref="B66:C66"/>
    <mergeCell ref="D66:G66"/>
    <mergeCell ref="H66:L66"/>
    <mergeCell ref="B71:C71"/>
    <mergeCell ref="D71:G71"/>
    <mergeCell ref="H71:L71"/>
    <mergeCell ref="B73:L73"/>
    <mergeCell ref="N76:O76"/>
    <mergeCell ref="N77:O77"/>
    <mergeCell ref="B69:C69"/>
    <mergeCell ref="D69:G69"/>
    <mergeCell ref="H69:L69"/>
    <mergeCell ref="B70:C70"/>
    <mergeCell ref="D70:G70"/>
    <mergeCell ref="H70:L70"/>
    <mergeCell ref="B72:C72"/>
    <mergeCell ref="D72:G7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김경자</dc:creator>
  <cp:lastModifiedBy>苗 杨</cp:lastModifiedBy>
  <cp:lastPrinted>2025-10-14T07:45:51Z</cp:lastPrinted>
  <dcterms:created xsi:type="dcterms:W3CDTF">2013-11-22T05:33:08Z</dcterms:created>
  <dcterms:modified xsi:type="dcterms:W3CDTF">2025-12-21T14:24:47Z</dcterms:modified>
</cp:coreProperties>
</file>