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报价/供应商/智海王朝/"/>
    </mc:Choice>
  </mc:AlternateContent>
  <xr:revisionPtr revIDLastSave="0" documentId="8_{D78CB05E-84B5-514E-B9CD-09EB5CA8ECBD}" xr6:coauthVersionLast="47" xr6:coauthVersionMax="47" xr10:uidLastSave="{00000000-0000-0000-0000-000000000000}"/>
  <bookViews>
    <workbookView xWindow="6100" yWindow="680" windowWidth="27940" windowHeight="12380" xr2:uid="{00000000-000D-0000-FFFF-FFFF00000000}"/>
  </bookViews>
  <sheets>
    <sheet name="总表" sheetId="3" r:id="rId1"/>
    <sheet name="搭建部分" sheetId="1" r:id="rId2"/>
    <sheet name="av部分" sheetId="2" r:id="rId3"/>
    <sheet name="第三方部分" sheetId="4" r:id="rId4"/>
  </sheets>
  <definedNames>
    <definedName name="_xlnm._FilterDatabase" localSheetId="2" hidden="1">av部分!$A$5:$J$88</definedName>
    <definedName name="_xlnm._FilterDatabase" localSheetId="1" hidden="1">搭建部分!$A$5:$J$68</definedName>
    <definedName name="_xlnm._FilterDatabase" localSheetId="3" hidden="1">第三方部分!$A$5:$J$11</definedName>
    <definedName name="_xlnm.Print_Titles" localSheetId="2">av部分!$5:$5</definedName>
    <definedName name="_xlnm.Print_Titles" localSheetId="1">搭建部分!$5:$5</definedName>
    <definedName name="_xlnm.Print_Titles" localSheetId="3">第三方部分!$5:$5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I10" i="4"/>
  <c r="I9" i="4"/>
  <c r="I8" i="4"/>
  <c r="I7" i="4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<sst xmlns="http://schemas.openxmlformats.org/spreadsheetml/2006/main" count="484" uniqueCount="249">
  <si>
    <t>施维雅2024珠海横琴湾活动-报价清单</t>
  </si>
  <si>
    <t>类别</t>
  </si>
  <si>
    <t>金额</t>
  </si>
  <si>
    <t>项目</t>
  </si>
  <si>
    <t>备注</t>
  </si>
  <si>
    <t>第一部分</t>
  </si>
  <si>
    <t>搭建</t>
  </si>
  <si>
    <t>第二部分</t>
  </si>
  <si>
    <t>AV</t>
  </si>
  <si>
    <t>第三部分</t>
  </si>
  <si>
    <t>第三方</t>
  </si>
  <si>
    <t>合计</t>
  </si>
  <si>
    <t>服务费8%</t>
  </si>
  <si>
    <t>税金6%</t>
  </si>
  <si>
    <t>总计</t>
  </si>
  <si>
    <t>优惠总价</t>
  </si>
  <si>
    <t>项目单位：施维雅</t>
  </si>
  <si>
    <t>活动时间：2024年10月26-30日</t>
  </si>
  <si>
    <t>预计参会人数：1000人</t>
  </si>
  <si>
    <t>活动地点：珠海长隆</t>
  </si>
  <si>
    <t>报价时间：2024年10月10日</t>
  </si>
  <si>
    <t>序号</t>
  </si>
  <si>
    <t>项目类别</t>
  </si>
  <si>
    <t>项目名称</t>
  </si>
  <si>
    <t>项目描述</t>
  </si>
  <si>
    <t>单价</t>
  </si>
  <si>
    <t>数量</t>
  </si>
  <si>
    <t>单位</t>
  </si>
  <si>
    <t>次数</t>
  </si>
  <si>
    <t>一、宴会厅部分</t>
  </si>
  <si>
    <t>内场搭建</t>
  </si>
  <si>
    <t>舞台</t>
  </si>
  <si>
    <t>主台：31.72米X7.32米X0.8米高钢结构面封2厘板</t>
  </si>
  <si>
    <t>平方</t>
  </si>
  <si>
    <t>台唇：12.81米X2.44米X0.8米高钢结构面封2厘板</t>
  </si>
  <si>
    <t>台唇补三角位</t>
  </si>
  <si>
    <t>套</t>
  </si>
  <si>
    <t>舞台楼梯0.8米高8米长四级，面铺三聚氰胺板</t>
  </si>
  <si>
    <t>舞台左右楼梯2.44米长0.8米高，面铺三聚氰胺板</t>
  </si>
  <si>
    <t>组</t>
  </si>
  <si>
    <t>楼梯铝槽灯带</t>
  </si>
  <si>
    <t>米</t>
  </si>
  <si>
    <t>舞台面：三聚氰胺板 含围边</t>
  </si>
  <si>
    <t>不锈钢包边</t>
  </si>
  <si>
    <t>主题发光字</t>
  </si>
  <si>
    <t>定制亚克力发光字</t>
  </si>
  <si>
    <t>发光条</t>
  </si>
  <si>
    <t>铝槽发光灯带--8cm宽</t>
  </si>
  <si>
    <t>7字地台</t>
  </si>
  <si>
    <t>舞台板切割搭建，含地毯8cm高 补边42米长 最宽4米 最窄1.5米，面铺三聚氰胺板</t>
  </si>
  <si>
    <t>0字地台</t>
  </si>
  <si>
    <t>舞台板切割搭建，含地毯8cm高 补边23米长X12.2米X1.22米宽长方型，面铺三聚氰胺板</t>
  </si>
  <si>
    <t>摄影台</t>
  </si>
  <si>
    <t>摄影台3x2m，0.8mh，包灰色地毯</t>
  </si>
  <si>
    <t>外场合影框</t>
  </si>
  <si>
    <t>木结构搭建+画面写真+厚亚克力片uv雕刻字，1.6m宽x2.4m高，铁板底座加固</t>
  </si>
  <si>
    <t>合影堆头</t>
  </si>
  <si>
    <t>定制铁艺制作铁框+定制尺寸彩色亚克力片+pvc雕刻字</t>
  </si>
  <si>
    <t>人工及运输</t>
  </si>
  <si>
    <t>物料运输</t>
  </si>
  <si>
    <t>工厂仓库到珠海9.6米货车运输</t>
  </si>
  <si>
    <t>车</t>
  </si>
  <si>
    <t>差旅</t>
  </si>
  <si>
    <t>技术负责人员住宿餐饮交通</t>
  </si>
  <si>
    <t>项</t>
  </si>
  <si>
    <t>人工</t>
  </si>
  <si>
    <t>进撤场搭建工人</t>
  </si>
  <si>
    <t>工</t>
  </si>
  <si>
    <t>小计</t>
  </si>
  <si>
    <t>二、广场部分</t>
  </si>
  <si>
    <t>舞台区域</t>
  </si>
  <si>
    <t>舞台主体</t>
  </si>
  <si>
    <t>主舞台：18米X9米X2米高雷亚架结构面封2厘板</t>
  </si>
  <si>
    <t>前排舞台：34米X1.22米X2米高雷亚架结构面封2厘板</t>
  </si>
  <si>
    <t>T台：4米X3.5米X2米高  斜坡式把主台和T台连接一起，面封2厘板</t>
  </si>
  <si>
    <t>箭头形8.54米X9米1.5米高雷亚架结构面封2厘板</t>
  </si>
  <si>
    <t>乐队地台：2.44米X2.44米X0.3米高</t>
  </si>
  <si>
    <t>补连接位舞台</t>
  </si>
  <si>
    <t>舞台围边板2米高</t>
  </si>
  <si>
    <t>舞台左右楼梯1.83米长2米高，面铺三聚氰胺板</t>
  </si>
  <si>
    <t>舞台面铺地毯含围边</t>
  </si>
  <si>
    <t>帐篷</t>
  </si>
  <si>
    <t>工资钢吊挂：18米X9米，安装牛津布 定制正面三角位画面</t>
  </si>
  <si>
    <t>升降用2T电动葫芦</t>
  </si>
  <si>
    <t>控台舞台</t>
  </si>
  <si>
    <t>中间舞台7.32米X5米X2.2米高米 带护栏围边+面铺地毯</t>
  </si>
  <si>
    <t>左右副舞台5.3米X5米X1.5米高米 带护栏围边+面铺地毯</t>
  </si>
  <si>
    <t>楼梯5米长2.2米高X2套，面铺地毯</t>
  </si>
  <si>
    <t>楼梯5米长0.7米高X2套，面铺地毯</t>
  </si>
  <si>
    <t>铁艺围栏1.4m，喷黑漆美化</t>
  </si>
  <si>
    <t>个</t>
  </si>
  <si>
    <t>前侧控台围挡7.3m*1.2mH，后侧控台围挡6.3m*1.2mH</t>
  </si>
  <si>
    <t>后侧可开合门框</t>
  </si>
  <si>
    <t>氛围布置</t>
  </si>
  <si>
    <t>草坪地贴</t>
  </si>
  <si>
    <t>白底灯布切割，铺草坪30米X23米</t>
  </si>
  <si>
    <t>立体字13.5米长X2米高，木结构底座pvc雕刻字</t>
  </si>
  <si>
    <t>立体字5.8米长X2米高，木结构底座pvc雕刻字</t>
  </si>
  <si>
    <t>地面立体字15.8米，pvc雕刻</t>
  </si>
  <si>
    <t>保龄球游戏</t>
  </si>
  <si>
    <t>桁架+黑底高清喷画，双面，4米X3米X1米厚度，搭建地台4米X5.8米铺灯布，两边护栏喷漆，球瓶画面+灯串装饰</t>
  </si>
  <si>
    <t>电视机</t>
  </si>
  <si>
    <t>木结构搭建+贴写真画面，双面，2.2米X2.5米高，发光雕刻迷你字+音符装饰</t>
  </si>
  <si>
    <t>热气球</t>
  </si>
  <si>
    <t>定制全套气模+底部栏框6米X5米+灯串围边装饰</t>
  </si>
  <si>
    <t>录音机</t>
  </si>
  <si>
    <t>木结构搭建+贴写真画面，双面，6.8米宽X3.8米高X1米深度 +顶部把手3米X0.65米高
正面发光灯带+迷你雕刻发光字，背面平面贴写真画面</t>
  </si>
  <si>
    <t>吧台</t>
  </si>
  <si>
    <t>定制铁艺框架结构，木结构搭建台面，贴写真画面，3米高X4米宽X3米深度，铁网+发光雕刻字+彩旗灯球装饰</t>
  </si>
  <si>
    <t>摊位</t>
  </si>
  <si>
    <t>铁艺框架+木结构搭建+定制写真画面</t>
  </si>
  <si>
    <t>秋千</t>
  </si>
  <si>
    <t>铁艺喷漆结构+钢板底部加固，3米X2.5米内圈+主题发光+灯串装饰</t>
  </si>
  <si>
    <t>太阳伞</t>
  </si>
  <si>
    <t>户外大型遮阳太阳伞</t>
  </si>
  <si>
    <t>露营椅</t>
  </si>
  <si>
    <t>户外折叠露营沙滩椅</t>
  </si>
  <si>
    <t>张</t>
  </si>
  <si>
    <t>露营台</t>
  </si>
  <si>
    <t>户外折叠露营蛋卷桌</t>
  </si>
  <si>
    <t>懒人沙发</t>
  </si>
  <si>
    <t>户外防水休闲懒人沙发</t>
  </si>
  <si>
    <t>露营灯</t>
  </si>
  <si>
    <t>户外照明复古帐篷灯</t>
  </si>
  <si>
    <t>发光球</t>
  </si>
  <si>
    <t>地面发光灯球，尺寸含80cm&amp;1m</t>
  </si>
  <si>
    <t>天幕</t>
  </si>
  <si>
    <t>户外大型防雨天幕帐篷</t>
  </si>
  <si>
    <t>报价时间：2024年10月9日</t>
  </si>
  <si>
    <t>灯光设备</t>
  </si>
  <si>
    <t>舞台逆光架</t>
  </si>
  <si>
    <t>雷亚架，400X400铝艺架，22米+6米+6米</t>
  </si>
  <si>
    <t>面光架</t>
  </si>
  <si>
    <t>760X520铝架12米X7米高（需要安装10米X3米大屏）</t>
  </si>
  <si>
    <t>左右龙门架</t>
  </si>
  <si>
    <t>760X520铝架15米X7米高X2套</t>
  </si>
  <si>
    <t>电动葫芦</t>
  </si>
  <si>
    <t>1T电动葫芦</t>
  </si>
  <si>
    <t>面光切割灯</t>
  </si>
  <si>
    <t>欧玛P7切割灯</t>
  </si>
  <si>
    <t>支</t>
  </si>
  <si>
    <t>摇头帕灯</t>
  </si>
  <si>
    <t>LED 400W   美芯帕灯</t>
  </si>
  <si>
    <t>光束电脑灯</t>
  </si>
  <si>
    <t>ACNE 380W 光束灯</t>
  </si>
  <si>
    <t>台</t>
  </si>
  <si>
    <t>LED帕灯</t>
  </si>
  <si>
    <t>150W LED帕灯</t>
  </si>
  <si>
    <t>灯光控台 JRAMD,MA</t>
  </si>
  <si>
    <t>专业灯光控台MA2</t>
  </si>
  <si>
    <t>雾机/风扇</t>
  </si>
  <si>
    <t>安德利烟雾机</t>
  </si>
  <si>
    <t>附件</t>
  </si>
  <si>
    <t>光纤、线材、过线槽、灭火器等</t>
  </si>
  <si>
    <t>信号分配器</t>
  </si>
  <si>
    <t>DMX信号分配器</t>
  </si>
  <si>
    <t>电源总电缆</t>
  </si>
  <si>
    <t>电源总电缆 75m2</t>
  </si>
  <si>
    <t>电源总箱</t>
  </si>
  <si>
    <t>电源总箱 250A</t>
  </si>
  <si>
    <t>音响设备</t>
  </si>
  <si>
    <t>双十二寸线阵列音箱</t>
  </si>
  <si>
    <t>ZSOUND  LA212</t>
  </si>
  <si>
    <t>只</t>
  </si>
  <si>
    <t>双十八寸超低音箱</t>
  </si>
  <si>
    <t>ZSOUND  SS2</t>
  </si>
  <si>
    <t>十五寸同轴全频返听音箱</t>
  </si>
  <si>
    <t>ZSOUND  CM15</t>
  </si>
  <si>
    <t>数字调音台</t>
  </si>
  <si>
    <t>MIDAS M32</t>
  </si>
  <si>
    <t>信号处理器</t>
  </si>
  <si>
    <t>ZSOUND  M44</t>
  </si>
  <si>
    <t>无线手持话筒</t>
  </si>
  <si>
    <t>SHURE，UR</t>
  </si>
  <si>
    <t>信号放大器</t>
  </si>
  <si>
    <t>SHURE</t>
  </si>
  <si>
    <t>电脑</t>
  </si>
  <si>
    <t>IBM</t>
  </si>
  <si>
    <t>视频设备</t>
  </si>
  <si>
    <t>舞台大屏</t>
  </si>
  <si>
    <t>室内P3屏：屏22米X5米</t>
  </si>
  <si>
    <t>题词屏</t>
  </si>
  <si>
    <t>室内P3屏：10米X3米</t>
  </si>
  <si>
    <t>副屏</t>
  </si>
  <si>
    <t>室内P3屏：4米X5米X2套</t>
  </si>
  <si>
    <t>苹果电脑</t>
  </si>
  <si>
    <t>控台</t>
  </si>
  <si>
    <t>专业大屏控台 V5+S3</t>
  </si>
  <si>
    <t>翻页笔</t>
  </si>
  <si>
    <t>Qlight翻页笔</t>
  </si>
  <si>
    <t>技术老师</t>
  </si>
  <si>
    <t>27-30号，专业视频、灯光、音响技术老师各1名</t>
  </si>
  <si>
    <t>人</t>
  </si>
  <si>
    <t>外场照明</t>
  </si>
  <si>
    <t>灯光立柱</t>
  </si>
  <si>
    <t>铝架灯光立柱4米高</t>
  </si>
  <si>
    <t>面光灯</t>
  </si>
  <si>
    <t>面光LED灯</t>
  </si>
  <si>
    <t>舞台逆光黑色雷亚架</t>
  </si>
  <si>
    <t>中间屏幕铝制雷亚架，18米X12米高，左右内侧：8米X12米X2套外左右：8X12米高X2套含6米厚度副架，含音响吊挂架</t>
  </si>
  <si>
    <t>条</t>
  </si>
  <si>
    <t>面光架黑色雷亚架</t>
  </si>
  <si>
    <t>铝制雷亚架，10米X10米高含副架</t>
  </si>
  <si>
    <t>水箱</t>
  </si>
  <si>
    <t>1T水箱配重</t>
  </si>
  <si>
    <t>切割灯</t>
  </si>
  <si>
    <t>面光用：欧玛P711</t>
  </si>
  <si>
    <t>定点用：欧玛P711</t>
  </si>
  <si>
    <t>三合一染色光束电脑灯</t>
  </si>
  <si>
    <t>GTD380W 光束灯</t>
  </si>
  <si>
    <t>观众灯</t>
  </si>
  <si>
    <t>750W</t>
  </si>
  <si>
    <t>ACNE380W</t>
  </si>
  <si>
    <t>条形爆闪灯</t>
  </si>
  <si>
    <t>爆闪灯</t>
  </si>
  <si>
    <t>LED 750W   美芯帕灯</t>
  </si>
  <si>
    <t>激光灯</t>
  </si>
  <si>
    <t>30W彩色</t>
  </si>
  <si>
    <t>追光灯</t>
  </si>
  <si>
    <t>三枼LED750</t>
  </si>
  <si>
    <t>专业灯光控台，MA2</t>
  </si>
  <si>
    <t>气柱</t>
  </si>
  <si>
    <t>COT</t>
  </si>
  <si>
    <t>彩虹机</t>
  </si>
  <si>
    <t>ZSOUND  LA212（音响吊挂）</t>
  </si>
  <si>
    <t>耳内监听</t>
  </si>
  <si>
    <t>内通对讲系统</t>
  </si>
  <si>
    <t>一拖八</t>
  </si>
  <si>
    <t>户外P3：屏16米X6米</t>
  </si>
  <si>
    <t>户外P3：屏6.5米X4米X2套</t>
  </si>
  <si>
    <t>V5+S3</t>
  </si>
  <si>
    <t>发电车</t>
  </si>
  <si>
    <t>发电车
（发电时间为预估）</t>
  </si>
  <si>
    <t>400W27号到共4天</t>
  </si>
  <si>
    <t>台/1天</t>
  </si>
  <si>
    <t>预计用电时间：每天发电14个小时</t>
  </si>
  <si>
    <t>小时</t>
  </si>
  <si>
    <t>250W28号到共3天</t>
  </si>
  <si>
    <t>27-30号，专业视频、音响技术老师各2人，灯光师4人</t>
  </si>
  <si>
    <t>三、第三方部分</t>
  </si>
  <si>
    <t>工作人员</t>
  </si>
  <si>
    <t>专业执行人员</t>
  </si>
  <si>
    <t>各板块含搭建、流程、第三方等专业项目对接工作人员</t>
  </si>
  <si>
    <t>人员差旅</t>
  </si>
  <si>
    <t>执行人员交通住宿餐饮</t>
  </si>
  <si>
    <t>户外厕所</t>
  </si>
  <si>
    <t>移动卫生间</t>
  </si>
  <si>
    <t>移动卫生间租赁含进撤场</t>
  </si>
  <si>
    <t>执行单位：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</si>
</sst>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\¥#,##0.00&quot; &quot;;&quot;(¥&quot;#,##0.00\)"/>
    <numFmt numFmtId="181" formatCode="&quot;￥&quot;#,##0.00_);[Red]\(&quot;￥&quot;#,##0.00\)"/>
  </numFmts>
  <fonts count="14">
    <font>
      <sz val="11"/>
      <color indexed="8"/>
      <name val="DengXian"/>
      <charset val="134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b/>
      <i/>
      <sz val="16"/>
      <color theme="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4"/>
      <color rgb="FF00B0F0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Helvetica Neue"/>
      <family val="2"/>
      <scheme val="minor"/>
    </font>
    <font>
      <sz val="12"/>
      <name val="宋体"/>
      <family val="3"/>
      <charset val="134"/>
    </font>
    <font>
      <sz val="9"/>
      <name val="DengXian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 applyNumberFormat="0" applyFill="0" applyBorder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12" fillId="0" borderId="0" applyBorder="0">
      <alignment vertical="center"/>
    </xf>
  </cellStyleXfs>
  <cellXfs count="65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0" fillId="0" borderId="1" xfId="0" applyNumberFormat="1" applyFill="1" applyBorder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2" xfId="0" applyNumberFormat="1" applyFill="1" applyBorder="1">
      <alignment vertical="center"/>
    </xf>
    <xf numFmtId="0" fontId="0" fillId="0" borderId="0" xfId="0" applyNumberFormat="1" applyFill="1">
      <alignment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 readingOrder="1"/>
    </xf>
    <xf numFmtId="49" fontId="4" fillId="0" borderId="6" xfId="0" applyNumberFormat="1" applyFont="1" applyFill="1" applyBorder="1" applyAlignment="1">
      <alignment horizontal="center" vertical="center" wrapText="1" readingOrder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180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80" fontId="5" fillId="0" borderId="6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vertical="center" wrapText="1"/>
    </xf>
    <xf numFmtId="180" fontId="7" fillId="2" borderId="6" xfId="0" applyNumberFormat="1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49" fontId="1" fillId="0" borderId="6" xfId="0" applyNumberFormat="1" applyFont="1" applyFill="1" applyBorder="1" applyAlignment="1" applyProtection="1">
      <alignment horizontal="center" vertical="center" wrapText="1" readingOrder="1"/>
    </xf>
    <xf numFmtId="49" fontId="1" fillId="0" borderId="6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 readingOrder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81" fontId="10" fillId="0" borderId="6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right" vertical="center"/>
    </xf>
    <xf numFmtId="49" fontId="10" fillId="0" borderId="9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right" vertical="center"/>
    </xf>
    <xf numFmtId="181" fontId="10" fillId="0" borderId="1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 readingOrder="1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8" fillId="0" borderId="6" xfId="3" applyFont="1" applyFill="1" applyBorder="1" applyAlignment="1">
      <alignment horizontal="center" vertical="center"/>
    </xf>
  </cellXfs>
  <cellStyles count="5">
    <cellStyle name="常规" xfId="0" builtinId="0"/>
    <cellStyle name="常规 18 2" xfId="2" xr:uid="{00000000-0005-0000-0000-000032000000}"/>
    <cellStyle name="常规 2" xfId="3" xr:uid="{00000000-0005-0000-0000-000034000000}"/>
    <cellStyle name="常规 24 2" xfId="4" xr:uid="{00000000-0005-0000-0000-000036000000}"/>
    <cellStyle name="常规 3 2" xfId="1" xr:uid="{00000000-0005-0000-0000-000031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baseColWidth="10" defaultColWidth="9" defaultRowHeight="15"/>
  <cols>
    <col min="2" max="2" width="10.6640625" customWidth="1"/>
    <col min="10" max="10" width="23.83203125" customWidth="1"/>
  </cols>
  <sheetData>
    <row r="1" spans="1:10" s="1" customFormat="1" ht="6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35"/>
    </row>
    <row r="2" spans="1:10" ht="30" customHeight="1">
      <c r="A2" s="41" t="s">
        <v>1</v>
      </c>
      <c r="B2" s="42" t="s">
        <v>2</v>
      </c>
      <c r="C2" s="42" t="s">
        <v>3</v>
      </c>
      <c r="D2" s="42"/>
      <c r="E2" s="42"/>
      <c r="F2" s="42" t="s">
        <v>2</v>
      </c>
      <c r="G2" s="42"/>
      <c r="H2" s="42"/>
      <c r="I2" s="42"/>
      <c r="J2" s="36" t="s">
        <v>4</v>
      </c>
    </row>
    <row r="3" spans="1:10" ht="30" customHeight="1">
      <c r="A3" s="43" t="s">
        <v>5</v>
      </c>
      <c r="B3" s="44"/>
      <c r="C3" s="44" t="s">
        <v>6</v>
      </c>
      <c r="D3" s="44"/>
      <c r="E3" s="44"/>
      <c r="F3" s="45">
        <f>搭建部分!I68</f>
        <v>561210</v>
      </c>
      <c r="G3" s="45"/>
      <c r="H3" s="45"/>
      <c r="I3" s="45"/>
      <c r="J3" s="37"/>
    </row>
    <row r="4" spans="1:10" ht="30" customHeight="1">
      <c r="A4" s="43" t="s">
        <v>7</v>
      </c>
      <c r="B4" s="44"/>
      <c r="C4" s="44" t="s">
        <v>8</v>
      </c>
      <c r="D4" s="44"/>
      <c r="E4" s="44"/>
      <c r="F4" s="45">
        <f>av部分!I88</f>
        <v>570080</v>
      </c>
      <c r="G4" s="45"/>
      <c r="H4" s="45"/>
      <c r="I4" s="45"/>
      <c r="J4" s="37"/>
    </row>
    <row r="5" spans="1:10" ht="30" customHeight="1">
      <c r="A5" s="43" t="s">
        <v>9</v>
      </c>
      <c r="B5" s="44"/>
      <c r="C5" s="44" t="s">
        <v>10</v>
      </c>
      <c r="D5" s="44"/>
      <c r="E5" s="44"/>
      <c r="F5" s="45">
        <f>第三方部分!I11</f>
        <v>27000</v>
      </c>
      <c r="G5" s="45"/>
      <c r="H5" s="45"/>
      <c r="I5" s="45"/>
      <c r="J5" s="37"/>
    </row>
    <row r="6" spans="1:10" ht="30" customHeight="1">
      <c r="A6" s="46" t="s">
        <v>11</v>
      </c>
      <c r="B6" s="47"/>
      <c r="C6" s="47"/>
      <c r="D6" s="47"/>
      <c r="E6" s="47"/>
      <c r="F6" s="45">
        <f>SUM(F3:I5)</f>
        <v>1158290</v>
      </c>
      <c r="G6" s="45"/>
      <c r="H6" s="45"/>
      <c r="I6" s="45"/>
      <c r="J6" s="37"/>
    </row>
    <row r="7" spans="1:10" ht="30" customHeight="1">
      <c r="A7" s="46" t="s">
        <v>12</v>
      </c>
      <c r="B7" s="47"/>
      <c r="C7" s="47"/>
      <c r="D7" s="47"/>
      <c r="E7" s="47"/>
      <c r="F7" s="45">
        <f>F6*8%</f>
        <v>92663.2</v>
      </c>
      <c r="G7" s="45"/>
      <c r="H7" s="45"/>
      <c r="I7" s="45"/>
      <c r="J7" s="37"/>
    </row>
    <row r="8" spans="1:10" ht="30" customHeight="1">
      <c r="A8" s="46" t="s">
        <v>13</v>
      </c>
      <c r="B8" s="47"/>
      <c r="C8" s="47"/>
      <c r="D8" s="47"/>
      <c r="E8" s="47"/>
      <c r="F8" s="45">
        <f>(F6+F7)*6%</f>
        <v>75057.191999999995</v>
      </c>
      <c r="G8" s="45"/>
      <c r="H8" s="45"/>
      <c r="I8" s="45"/>
      <c r="J8" s="37"/>
    </row>
    <row r="9" spans="1:10" ht="30" customHeight="1">
      <c r="A9" s="48" t="s">
        <v>14</v>
      </c>
      <c r="B9" s="49"/>
      <c r="C9" s="49"/>
      <c r="D9" s="49"/>
      <c r="E9" s="49"/>
      <c r="F9" s="50">
        <f>F6+F7+F8</f>
        <v>1326010.392</v>
      </c>
      <c r="G9" s="50"/>
      <c r="H9" s="50"/>
      <c r="I9" s="50"/>
      <c r="J9" s="38"/>
    </row>
    <row r="10" spans="1:10" ht="30" customHeight="1">
      <c r="A10" s="48" t="s">
        <v>15</v>
      </c>
      <c r="B10" s="49"/>
      <c r="C10" s="49"/>
      <c r="D10" s="49"/>
      <c r="E10" s="49"/>
      <c r="F10" s="50">
        <v>1120000</v>
      </c>
      <c r="G10" s="50"/>
      <c r="H10" s="50"/>
      <c r="I10" s="50"/>
      <c r="J10" s="38"/>
    </row>
  </sheetData>
  <mergeCells count="23">
    <mergeCell ref="A9:E9"/>
    <mergeCell ref="F9:I9"/>
    <mergeCell ref="A10:E10"/>
    <mergeCell ref="F10:I10"/>
    <mergeCell ref="A6:E6"/>
    <mergeCell ref="F6:I6"/>
    <mergeCell ref="A7:E7"/>
    <mergeCell ref="F7:I7"/>
    <mergeCell ref="A8:E8"/>
    <mergeCell ref="F8:I8"/>
    <mergeCell ref="A4:B4"/>
    <mergeCell ref="C4:E4"/>
    <mergeCell ref="F4:I4"/>
    <mergeCell ref="A5:B5"/>
    <mergeCell ref="C5:E5"/>
    <mergeCell ref="F5:I5"/>
    <mergeCell ref="A1:I1"/>
    <mergeCell ref="A2:B2"/>
    <mergeCell ref="C2:E2"/>
    <mergeCell ref="F2:I2"/>
    <mergeCell ref="A3:B3"/>
    <mergeCell ref="C3:E3"/>
    <mergeCell ref="F3:I3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showGridLines="0" topLeftCell="A63" workbookViewId="0">
      <selection activeCell="D27" sqref="D27"/>
    </sheetView>
  </sheetViews>
  <sheetFormatPr baseColWidth="10" defaultColWidth="9" defaultRowHeight="16.5" customHeight="1"/>
  <cols>
    <col min="1" max="1" width="7.6640625" style="3" customWidth="1"/>
    <col min="2" max="2" width="20" style="4" customWidth="1"/>
    <col min="3" max="3" width="31.83203125" style="4" customWidth="1"/>
    <col min="4" max="4" width="54" style="4" customWidth="1"/>
    <col min="5" max="5" width="14.6640625" style="4" customWidth="1"/>
    <col min="6" max="7" width="7" style="4" customWidth="1"/>
    <col min="8" max="8" width="7.6640625" style="4" customWidth="1"/>
    <col min="9" max="9" width="23" style="4" customWidth="1"/>
    <col min="10" max="10" width="25.83203125" style="5" customWidth="1"/>
    <col min="11" max="16373" width="11" style="6" customWidth="1"/>
    <col min="16374" max="16384" width="11" style="6"/>
  </cols>
  <sheetData>
    <row r="1" spans="1:10" s="1" customFormat="1" ht="6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51"/>
    </row>
    <row r="2" spans="1:10" s="1" customFormat="1" ht="28" customHeight="1">
      <c r="A2" s="7" t="s">
        <v>16</v>
      </c>
      <c r="B2" s="8"/>
      <c r="C2" s="9"/>
      <c r="D2" s="10"/>
      <c r="E2" s="11" t="s">
        <v>248</v>
      </c>
      <c r="F2" s="12"/>
      <c r="G2" s="12"/>
      <c r="H2" s="13"/>
      <c r="I2" s="13"/>
      <c r="J2" s="21"/>
    </row>
    <row r="3" spans="1:10" s="1" customFormat="1" ht="28" customHeight="1">
      <c r="A3" s="7" t="s">
        <v>17</v>
      </c>
      <c r="B3" s="8"/>
      <c r="C3" s="9"/>
      <c r="D3" s="10"/>
      <c r="E3" s="11" t="s">
        <v>18</v>
      </c>
      <c r="F3" s="12"/>
      <c r="G3" s="12"/>
      <c r="H3" s="13"/>
      <c r="I3" s="13"/>
      <c r="J3" s="21"/>
    </row>
    <row r="4" spans="1:10" s="1" customFormat="1" ht="28" customHeight="1">
      <c r="A4" s="7" t="s">
        <v>19</v>
      </c>
      <c r="B4" s="8"/>
      <c r="C4" s="9"/>
      <c r="D4" s="10"/>
      <c r="E4" s="11" t="s">
        <v>20</v>
      </c>
      <c r="F4" s="12"/>
      <c r="G4" s="12"/>
      <c r="H4" s="13"/>
      <c r="I4" s="13"/>
      <c r="J4" s="21"/>
    </row>
    <row r="5" spans="1:10" s="1" customFormat="1" ht="34" customHeight="1">
      <c r="A5" s="14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14</v>
      </c>
      <c r="J5" s="22" t="s">
        <v>4</v>
      </c>
    </row>
    <row r="6" spans="1:10" s="1" customFormat="1" ht="34" customHeight="1">
      <c r="A6" s="52" t="s">
        <v>29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2" customFormat="1" ht="40" customHeight="1">
      <c r="A7" s="16">
        <v>1</v>
      </c>
      <c r="B7" s="61" t="s">
        <v>30</v>
      </c>
      <c r="C7" s="61" t="s">
        <v>31</v>
      </c>
      <c r="D7" s="30" t="s">
        <v>32</v>
      </c>
      <c r="E7" s="18">
        <v>60</v>
      </c>
      <c r="F7" s="19">
        <v>232</v>
      </c>
      <c r="G7" s="19" t="s">
        <v>33</v>
      </c>
      <c r="H7" s="20">
        <v>1</v>
      </c>
      <c r="I7" s="23">
        <f t="shared" ref="I7:I17" si="0">SUM(E7*F7*H7)</f>
        <v>13920</v>
      </c>
      <c r="J7" s="24"/>
    </row>
    <row r="8" spans="1:10" s="2" customFormat="1" ht="40" customHeight="1">
      <c r="A8" s="16">
        <v>2</v>
      </c>
      <c r="B8" s="61"/>
      <c r="C8" s="61"/>
      <c r="D8" s="30" t="s">
        <v>34</v>
      </c>
      <c r="E8" s="18">
        <v>60</v>
      </c>
      <c r="F8" s="19">
        <v>31</v>
      </c>
      <c r="G8" s="19" t="s">
        <v>33</v>
      </c>
      <c r="H8" s="20">
        <v>1</v>
      </c>
      <c r="I8" s="23">
        <f t="shared" si="0"/>
        <v>1860</v>
      </c>
      <c r="J8" s="24"/>
    </row>
    <row r="9" spans="1:10" s="2" customFormat="1" ht="40" customHeight="1">
      <c r="A9" s="16">
        <v>3</v>
      </c>
      <c r="B9" s="61"/>
      <c r="C9" s="61"/>
      <c r="D9" s="30" t="s">
        <v>35</v>
      </c>
      <c r="E9" s="18">
        <v>2000</v>
      </c>
      <c r="F9" s="19">
        <v>2</v>
      </c>
      <c r="G9" s="19" t="s">
        <v>36</v>
      </c>
      <c r="H9" s="20">
        <v>1</v>
      </c>
      <c r="I9" s="23">
        <f t="shared" si="0"/>
        <v>4000</v>
      </c>
      <c r="J9" s="24"/>
    </row>
    <row r="10" spans="1:10" s="2" customFormat="1" ht="40" customHeight="1">
      <c r="A10" s="16">
        <v>4</v>
      </c>
      <c r="B10" s="61"/>
      <c r="C10" s="61"/>
      <c r="D10" s="30" t="s">
        <v>37</v>
      </c>
      <c r="E10" s="18">
        <v>3000</v>
      </c>
      <c r="F10" s="19">
        <v>2</v>
      </c>
      <c r="G10" s="19" t="s">
        <v>36</v>
      </c>
      <c r="H10" s="20">
        <v>1</v>
      </c>
      <c r="I10" s="23">
        <f t="shared" si="0"/>
        <v>6000</v>
      </c>
      <c r="J10" s="24"/>
    </row>
    <row r="11" spans="1:10" s="2" customFormat="1" ht="40" customHeight="1">
      <c r="A11" s="16">
        <v>5</v>
      </c>
      <c r="B11" s="61"/>
      <c r="C11" s="61"/>
      <c r="D11" s="30" t="s">
        <v>38</v>
      </c>
      <c r="E11" s="18">
        <v>1000</v>
      </c>
      <c r="F11" s="19">
        <v>2</v>
      </c>
      <c r="G11" s="17" t="s">
        <v>39</v>
      </c>
      <c r="H11" s="20">
        <v>1</v>
      </c>
      <c r="I11" s="23">
        <f t="shared" si="0"/>
        <v>2000</v>
      </c>
      <c r="J11" s="24"/>
    </row>
    <row r="12" spans="1:10" s="2" customFormat="1" ht="40" customHeight="1">
      <c r="A12" s="16">
        <v>6</v>
      </c>
      <c r="B12" s="61"/>
      <c r="C12" s="61"/>
      <c r="D12" s="30" t="s">
        <v>40</v>
      </c>
      <c r="E12" s="18">
        <v>80</v>
      </c>
      <c r="F12" s="34">
        <v>64</v>
      </c>
      <c r="G12" s="34" t="s">
        <v>41</v>
      </c>
      <c r="H12" s="20">
        <v>1</v>
      </c>
      <c r="I12" s="23">
        <f t="shared" si="0"/>
        <v>5120</v>
      </c>
      <c r="J12" s="24"/>
    </row>
    <row r="13" spans="1:10" s="2" customFormat="1" ht="40" customHeight="1">
      <c r="A13" s="16">
        <v>7</v>
      </c>
      <c r="B13" s="61"/>
      <c r="C13" s="61"/>
      <c r="D13" s="30" t="s">
        <v>42</v>
      </c>
      <c r="E13" s="18">
        <v>120</v>
      </c>
      <c r="F13" s="34">
        <v>350</v>
      </c>
      <c r="G13" s="34" t="s">
        <v>33</v>
      </c>
      <c r="H13" s="20">
        <v>1</v>
      </c>
      <c r="I13" s="23">
        <f t="shared" si="0"/>
        <v>42000</v>
      </c>
      <c r="J13" s="24"/>
    </row>
    <row r="14" spans="1:10" s="2" customFormat="1" ht="40" customHeight="1">
      <c r="A14" s="16">
        <v>8</v>
      </c>
      <c r="B14" s="61"/>
      <c r="C14" s="61"/>
      <c r="D14" s="30" t="s">
        <v>43</v>
      </c>
      <c r="E14" s="18">
        <v>80</v>
      </c>
      <c r="F14" s="34">
        <v>50</v>
      </c>
      <c r="G14" s="34" t="s">
        <v>41</v>
      </c>
      <c r="H14" s="20">
        <v>1</v>
      </c>
      <c r="I14" s="23">
        <f t="shared" si="0"/>
        <v>4000</v>
      </c>
      <c r="J14" s="24"/>
    </row>
    <row r="15" spans="1:10" s="2" customFormat="1" ht="40" customHeight="1">
      <c r="A15" s="16">
        <v>9</v>
      </c>
      <c r="B15" s="61"/>
      <c r="C15" s="34" t="s">
        <v>44</v>
      </c>
      <c r="D15" s="30" t="s">
        <v>45</v>
      </c>
      <c r="E15" s="18">
        <v>5000</v>
      </c>
      <c r="F15" s="34">
        <v>1</v>
      </c>
      <c r="G15" s="34" t="s">
        <v>36</v>
      </c>
      <c r="H15" s="20">
        <v>1</v>
      </c>
      <c r="I15" s="23">
        <f t="shared" si="0"/>
        <v>5000</v>
      </c>
      <c r="J15" s="24"/>
    </row>
    <row r="16" spans="1:10" s="2" customFormat="1" ht="40" customHeight="1">
      <c r="A16" s="16">
        <v>10</v>
      </c>
      <c r="B16" s="61"/>
      <c r="C16" s="34" t="s">
        <v>46</v>
      </c>
      <c r="D16" s="30" t="s">
        <v>47</v>
      </c>
      <c r="E16" s="18">
        <v>2600</v>
      </c>
      <c r="F16" s="34">
        <v>2</v>
      </c>
      <c r="G16" s="34" t="s">
        <v>36</v>
      </c>
      <c r="H16" s="20">
        <v>1</v>
      </c>
      <c r="I16" s="23">
        <f t="shared" si="0"/>
        <v>5200</v>
      </c>
      <c r="J16" s="24"/>
    </row>
    <row r="17" spans="1:10" s="2" customFormat="1" ht="40" customHeight="1">
      <c r="A17" s="16">
        <v>11</v>
      </c>
      <c r="B17" s="61"/>
      <c r="C17" s="29" t="s">
        <v>48</v>
      </c>
      <c r="D17" s="30" t="s">
        <v>49</v>
      </c>
      <c r="E17" s="18">
        <v>26000</v>
      </c>
      <c r="F17" s="31">
        <v>1</v>
      </c>
      <c r="G17" s="17" t="s">
        <v>36</v>
      </c>
      <c r="H17" s="20">
        <v>1</v>
      </c>
      <c r="I17" s="23">
        <f t="shared" si="0"/>
        <v>26000</v>
      </c>
      <c r="J17" s="24"/>
    </row>
    <row r="18" spans="1:10" s="2" customFormat="1" ht="40" customHeight="1">
      <c r="A18" s="16">
        <v>12</v>
      </c>
      <c r="B18" s="61"/>
      <c r="C18" s="29" t="s">
        <v>50</v>
      </c>
      <c r="D18" s="30" t="s">
        <v>51</v>
      </c>
      <c r="E18" s="18">
        <v>19600</v>
      </c>
      <c r="F18" s="31">
        <v>1</v>
      </c>
      <c r="G18" s="17" t="s">
        <v>36</v>
      </c>
      <c r="H18" s="20">
        <v>1</v>
      </c>
      <c r="I18" s="23">
        <f t="shared" ref="I18:I24" si="1">SUM(E18*F18*H18)</f>
        <v>19600</v>
      </c>
      <c r="J18" s="24"/>
    </row>
    <row r="19" spans="1:10" s="2" customFormat="1" ht="40" customHeight="1">
      <c r="A19" s="16">
        <v>13</v>
      </c>
      <c r="B19" s="61"/>
      <c r="C19" s="29" t="s">
        <v>52</v>
      </c>
      <c r="D19" s="30" t="s">
        <v>53</v>
      </c>
      <c r="E19" s="18">
        <v>600</v>
      </c>
      <c r="F19" s="31">
        <v>1</v>
      </c>
      <c r="G19" s="17" t="s">
        <v>36</v>
      </c>
      <c r="H19" s="20">
        <v>1</v>
      </c>
      <c r="I19" s="23">
        <f t="shared" si="1"/>
        <v>600</v>
      </c>
      <c r="J19" s="24"/>
    </row>
    <row r="20" spans="1:10" s="2" customFormat="1" ht="40" customHeight="1">
      <c r="A20" s="16">
        <v>14</v>
      </c>
      <c r="B20" s="61"/>
      <c r="C20" s="29" t="s">
        <v>54</v>
      </c>
      <c r="D20" s="30" t="s">
        <v>55</v>
      </c>
      <c r="E20" s="18">
        <v>4000</v>
      </c>
      <c r="F20" s="31">
        <v>6</v>
      </c>
      <c r="G20" s="17" t="s">
        <v>36</v>
      </c>
      <c r="H20" s="20">
        <v>1</v>
      </c>
      <c r="I20" s="23">
        <f t="shared" si="1"/>
        <v>24000</v>
      </c>
      <c r="J20" s="24"/>
    </row>
    <row r="21" spans="1:10" s="2" customFormat="1" ht="40" customHeight="1">
      <c r="A21" s="16">
        <v>15</v>
      </c>
      <c r="B21" s="61"/>
      <c r="C21" s="29" t="s">
        <v>56</v>
      </c>
      <c r="D21" s="30" t="s">
        <v>57</v>
      </c>
      <c r="E21" s="18">
        <v>26000</v>
      </c>
      <c r="F21" s="31">
        <v>1</v>
      </c>
      <c r="G21" s="17" t="s">
        <v>36</v>
      </c>
      <c r="H21" s="20">
        <v>1</v>
      </c>
      <c r="I21" s="23">
        <f t="shared" si="1"/>
        <v>26000</v>
      </c>
      <c r="J21" s="24"/>
    </row>
    <row r="22" spans="1:10" s="2" customFormat="1" ht="40" customHeight="1">
      <c r="A22" s="16">
        <v>16</v>
      </c>
      <c r="B22" s="61" t="s">
        <v>58</v>
      </c>
      <c r="C22" s="29" t="s">
        <v>59</v>
      </c>
      <c r="D22" s="30" t="s">
        <v>60</v>
      </c>
      <c r="E22" s="18">
        <v>2000</v>
      </c>
      <c r="F22" s="31">
        <v>3</v>
      </c>
      <c r="G22" s="17" t="s">
        <v>61</v>
      </c>
      <c r="H22" s="20">
        <v>2</v>
      </c>
      <c r="I22" s="23">
        <f t="shared" si="1"/>
        <v>12000</v>
      </c>
      <c r="J22" s="24"/>
    </row>
    <row r="23" spans="1:10" s="2" customFormat="1" ht="40" customHeight="1">
      <c r="A23" s="16">
        <v>17</v>
      </c>
      <c r="B23" s="61"/>
      <c r="C23" s="29" t="s">
        <v>62</v>
      </c>
      <c r="D23" s="30" t="s">
        <v>63</v>
      </c>
      <c r="E23" s="18">
        <v>1500</v>
      </c>
      <c r="F23" s="31">
        <v>1</v>
      </c>
      <c r="G23" s="17" t="s">
        <v>64</v>
      </c>
      <c r="H23" s="20">
        <v>1</v>
      </c>
      <c r="I23" s="23">
        <f t="shared" si="1"/>
        <v>1500</v>
      </c>
      <c r="J23" s="24"/>
    </row>
    <row r="24" spans="1:10" s="2" customFormat="1" ht="40" customHeight="1">
      <c r="A24" s="16">
        <v>18</v>
      </c>
      <c r="B24" s="61"/>
      <c r="C24" s="29" t="s">
        <v>65</v>
      </c>
      <c r="D24" s="30" t="s">
        <v>66</v>
      </c>
      <c r="E24" s="18">
        <v>350</v>
      </c>
      <c r="F24" s="31">
        <v>15</v>
      </c>
      <c r="G24" s="17" t="s">
        <v>67</v>
      </c>
      <c r="H24" s="20">
        <v>3</v>
      </c>
      <c r="I24" s="23">
        <f t="shared" si="1"/>
        <v>15750</v>
      </c>
      <c r="J24" s="24"/>
    </row>
    <row r="25" spans="1:10" s="1" customFormat="1" ht="34" customHeight="1">
      <c r="A25" s="55" t="s">
        <v>68</v>
      </c>
      <c r="B25" s="56"/>
      <c r="C25" s="57"/>
      <c r="D25" s="58"/>
      <c r="E25" s="57"/>
      <c r="F25" s="57"/>
      <c r="G25" s="57"/>
      <c r="H25" s="57"/>
      <c r="I25" s="25">
        <f>SUM(I7:I24)</f>
        <v>214550</v>
      </c>
      <c r="J25" s="26"/>
    </row>
    <row r="26" spans="1:10" s="1" customFormat="1" ht="34" customHeight="1">
      <c r="A26" s="52" t="s">
        <v>69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0" s="2" customFormat="1" ht="40" customHeight="1">
      <c r="A27" s="16">
        <v>1</v>
      </c>
      <c r="B27" s="61" t="s">
        <v>70</v>
      </c>
      <c r="C27" s="61" t="s">
        <v>71</v>
      </c>
      <c r="D27" s="30" t="s">
        <v>72</v>
      </c>
      <c r="E27" s="18">
        <v>100</v>
      </c>
      <c r="F27" s="19">
        <v>162</v>
      </c>
      <c r="G27" s="19" t="s">
        <v>33</v>
      </c>
      <c r="H27" s="20">
        <v>1</v>
      </c>
      <c r="I27" s="23">
        <f t="shared" ref="I27:I33" si="2">SUM(E27*F27*H27)</f>
        <v>16200</v>
      </c>
      <c r="J27" s="24"/>
    </row>
    <row r="28" spans="1:10" s="2" customFormat="1" ht="40" customHeight="1">
      <c r="A28" s="16">
        <v>2</v>
      </c>
      <c r="B28" s="61"/>
      <c r="C28" s="61"/>
      <c r="D28" s="30" t="s">
        <v>73</v>
      </c>
      <c r="E28" s="18">
        <v>100</v>
      </c>
      <c r="F28" s="19">
        <v>41.4</v>
      </c>
      <c r="G28" s="17" t="s">
        <v>33</v>
      </c>
      <c r="H28" s="20">
        <v>1</v>
      </c>
      <c r="I28" s="23">
        <f t="shared" si="2"/>
        <v>4140</v>
      </c>
      <c r="J28" s="24"/>
    </row>
    <row r="29" spans="1:10" s="2" customFormat="1" ht="40" customHeight="1">
      <c r="A29" s="16">
        <v>3</v>
      </c>
      <c r="B29" s="61"/>
      <c r="C29" s="61"/>
      <c r="D29" s="30" t="s">
        <v>74</v>
      </c>
      <c r="E29" s="18">
        <v>200</v>
      </c>
      <c r="F29" s="19">
        <v>14</v>
      </c>
      <c r="G29" s="17" t="s">
        <v>33</v>
      </c>
      <c r="H29" s="20">
        <v>1</v>
      </c>
      <c r="I29" s="23">
        <f t="shared" si="2"/>
        <v>2800</v>
      </c>
      <c r="J29" s="24"/>
    </row>
    <row r="30" spans="1:10" s="2" customFormat="1" ht="40" customHeight="1">
      <c r="A30" s="16">
        <v>4</v>
      </c>
      <c r="B30" s="61"/>
      <c r="C30" s="61"/>
      <c r="D30" s="30" t="s">
        <v>75</v>
      </c>
      <c r="E30" s="18">
        <v>100</v>
      </c>
      <c r="F30" s="19">
        <v>76</v>
      </c>
      <c r="G30" s="17" t="s">
        <v>33</v>
      </c>
      <c r="H30" s="20">
        <v>1</v>
      </c>
      <c r="I30" s="23">
        <f t="shared" si="2"/>
        <v>7600</v>
      </c>
      <c r="J30" s="24"/>
    </row>
    <row r="31" spans="1:10" s="2" customFormat="1" ht="40" customHeight="1">
      <c r="A31" s="16">
        <v>5</v>
      </c>
      <c r="B31" s="61"/>
      <c r="C31" s="61"/>
      <c r="D31" s="30" t="s">
        <v>76</v>
      </c>
      <c r="E31" s="18">
        <v>400</v>
      </c>
      <c r="F31" s="19">
        <v>1</v>
      </c>
      <c r="G31" s="17" t="s">
        <v>36</v>
      </c>
      <c r="H31" s="20">
        <v>1</v>
      </c>
      <c r="I31" s="23">
        <f t="shared" si="2"/>
        <v>400</v>
      </c>
      <c r="J31" s="24"/>
    </row>
    <row r="32" spans="1:10" s="2" customFormat="1" ht="40" customHeight="1">
      <c r="A32" s="16">
        <v>6</v>
      </c>
      <c r="B32" s="61"/>
      <c r="C32" s="61"/>
      <c r="D32" s="30" t="s">
        <v>77</v>
      </c>
      <c r="E32" s="18">
        <v>2500</v>
      </c>
      <c r="F32" s="19">
        <v>1</v>
      </c>
      <c r="G32" s="17" t="s">
        <v>64</v>
      </c>
      <c r="H32" s="20">
        <v>1</v>
      </c>
      <c r="I32" s="23">
        <f t="shared" si="2"/>
        <v>2500</v>
      </c>
      <c r="J32" s="24"/>
    </row>
    <row r="33" spans="1:10" s="2" customFormat="1" ht="40" customHeight="1">
      <c r="A33" s="16">
        <v>7</v>
      </c>
      <c r="B33" s="61"/>
      <c r="C33" s="61"/>
      <c r="D33" s="30" t="s">
        <v>42</v>
      </c>
      <c r="E33" s="18">
        <v>120</v>
      </c>
      <c r="F33" s="34">
        <v>400</v>
      </c>
      <c r="G33" s="34" t="s">
        <v>33</v>
      </c>
      <c r="H33" s="20">
        <v>1</v>
      </c>
      <c r="I33" s="23">
        <f t="shared" si="2"/>
        <v>48000</v>
      </c>
      <c r="J33" s="24"/>
    </row>
    <row r="34" spans="1:10" s="2" customFormat="1" ht="40" customHeight="1">
      <c r="A34" s="16">
        <v>8</v>
      </c>
      <c r="B34" s="61"/>
      <c r="C34" s="61"/>
      <c r="D34" s="30" t="s">
        <v>78</v>
      </c>
      <c r="E34" s="18">
        <v>8000</v>
      </c>
      <c r="F34" s="19">
        <v>1</v>
      </c>
      <c r="G34" s="17" t="s">
        <v>64</v>
      </c>
      <c r="H34" s="20">
        <v>1</v>
      </c>
      <c r="I34" s="23">
        <f>SUM(E34*F34*H34)</f>
        <v>8000</v>
      </c>
      <c r="J34" s="24"/>
    </row>
    <row r="35" spans="1:10" s="2" customFormat="1" ht="40" customHeight="1">
      <c r="A35" s="16">
        <v>9</v>
      </c>
      <c r="B35" s="61"/>
      <c r="C35" s="61"/>
      <c r="D35" s="30" t="s">
        <v>79</v>
      </c>
      <c r="E35" s="18">
        <v>1000</v>
      </c>
      <c r="F35" s="19">
        <v>2</v>
      </c>
      <c r="G35" s="17" t="s">
        <v>39</v>
      </c>
      <c r="H35" s="20">
        <v>1</v>
      </c>
      <c r="I35" s="23">
        <f>SUM(E35*F35*H35)</f>
        <v>2000</v>
      </c>
      <c r="J35" s="24"/>
    </row>
    <row r="36" spans="1:10" s="2" customFormat="1" ht="40" customHeight="1">
      <c r="A36" s="16">
        <v>10</v>
      </c>
      <c r="B36" s="61"/>
      <c r="C36" s="61"/>
      <c r="D36" s="30" t="s">
        <v>80</v>
      </c>
      <c r="E36" s="18">
        <v>20</v>
      </c>
      <c r="F36" s="19">
        <v>616</v>
      </c>
      <c r="G36" s="17" t="s">
        <v>33</v>
      </c>
      <c r="H36" s="20">
        <v>1</v>
      </c>
      <c r="I36" s="23">
        <f>SUM(E36*F36*H36)</f>
        <v>12320</v>
      </c>
      <c r="J36" s="24"/>
    </row>
    <row r="37" spans="1:10" s="2" customFormat="1" ht="40" customHeight="1">
      <c r="A37" s="16">
        <v>11</v>
      </c>
      <c r="B37" s="61"/>
      <c r="C37" s="62" t="s">
        <v>81</v>
      </c>
      <c r="D37" s="30" t="s">
        <v>82</v>
      </c>
      <c r="E37" s="18">
        <v>18000</v>
      </c>
      <c r="F37" s="19">
        <v>1</v>
      </c>
      <c r="G37" s="17" t="s">
        <v>36</v>
      </c>
      <c r="H37" s="20">
        <v>1</v>
      </c>
      <c r="I37" s="23">
        <f>SUM(E37*F37*H37)</f>
        <v>18000</v>
      </c>
      <c r="J37" s="24"/>
    </row>
    <row r="38" spans="1:10" s="2" customFormat="1" ht="40" customHeight="1">
      <c r="A38" s="16">
        <v>12</v>
      </c>
      <c r="B38" s="61"/>
      <c r="C38" s="62"/>
      <c r="D38" s="30" t="s">
        <v>83</v>
      </c>
      <c r="E38" s="18">
        <v>200</v>
      </c>
      <c r="F38" s="19">
        <v>8</v>
      </c>
      <c r="G38" s="17" t="s">
        <v>36</v>
      </c>
      <c r="H38" s="20">
        <v>1</v>
      </c>
      <c r="I38" s="23">
        <f t="shared" ref="I38:I45" si="3">SUM(E38*F38*H38)</f>
        <v>1600</v>
      </c>
      <c r="J38" s="24"/>
    </row>
    <row r="39" spans="1:10" s="2" customFormat="1" ht="40" customHeight="1">
      <c r="A39" s="16">
        <v>13</v>
      </c>
      <c r="B39" s="61"/>
      <c r="C39" s="62" t="s">
        <v>84</v>
      </c>
      <c r="D39" s="30" t="s">
        <v>85</v>
      </c>
      <c r="E39" s="18">
        <v>10000</v>
      </c>
      <c r="F39" s="64">
        <v>1</v>
      </c>
      <c r="G39" s="17" t="s">
        <v>36</v>
      </c>
      <c r="H39" s="20">
        <v>1</v>
      </c>
      <c r="I39" s="23">
        <f t="shared" si="3"/>
        <v>10000</v>
      </c>
      <c r="J39" s="24"/>
    </row>
    <row r="40" spans="1:10" s="2" customFormat="1" ht="40" customHeight="1">
      <c r="A40" s="16">
        <v>14</v>
      </c>
      <c r="B40" s="61"/>
      <c r="C40" s="62"/>
      <c r="D40" s="30" t="s">
        <v>86</v>
      </c>
      <c r="E40" s="18">
        <v>5000</v>
      </c>
      <c r="F40" s="64">
        <v>2</v>
      </c>
      <c r="G40" s="17" t="s">
        <v>36</v>
      </c>
      <c r="H40" s="20">
        <v>1</v>
      </c>
      <c r="I40" s="23">
        <f t="shared" si="3"/>
        <v>10000</v>
      </c>
      <c r="J40" s="24"/>
    </row>
    <row r="41" spans="1:10" s="2" customFormat="1" ht="40" customHeight="1">
      <c r="A41" s="16">
        <v>15</v>
      </c>
      <c r="B41" s="61"/>
      <c r="C41" s="62"/>
      <c r="D41" s="30" t="s">
        <v>87</v>
      </c>
      <c r="E41" s="18">
        <v>2500</v>
      </c>
      <c r="F41" s="64">
        <v>2</v>
      </c>
      <c r="G41" s="17" t="s">
        <v>36</v>
      </c>
      <c r="H41" s="20">
        <v>1</v>
      </c>
      <c r="I41" s="23">
        <f t="shared" si="3"/>
        <v>5000</v>
      </c>
      <c r="J41" s="24"/>
    </row>
    <row r="42" spans="1:10" s="2" customFormat="1" ht="40" customHeight="1">
      <c r="A42" s="16">
        <v>16</v>
      </c>
      <c r="B42" s="61"/>
      <c r="C42" s="62"/>
      <c r="D42" s="30" t="s">
        <v>88</v>
      </c>
      <c r="E42" s="18">
        <v>1000</v>
      </c>
      <c r="F42" s="64">
        <v>2</v>
      </c>
      <c r="G42" s="17" t="s">
        <v>36</v>
      </c>
      <c r="H42" s="20">
        <v>1</v>
      </c>
      <c r="I42" s="23">
        <f t="shared" si="3"/>
        <v>2000</v>
      </c>
      <c r="J42" s="24"/>
    </row>
    <row r="43" spans="1:10" s="2" customFormat="1" ht="40" customHeight="1">
      <c r="A43" s="16">
        <v>17</v>
      </c>
      <c r="B43" s="61"/>
      <c r="C43" s="62"/>
      <c r="D43" s="30" t="s">
        <v>89</v>
      </c>
      <c r="E43" s="18">
        <v>200</v>
      </c>
      <c r="F43" s="19">
        <v>1</v>
      </c>
      <c r="G43" s="17" t="s">
        <v>90</v>
      </c>
      <c r="H43" s="20">
        <v>1</v>
      </c>
      <c r="I43" s="23">
        <f t="shared" si="3"/>
        <v>200</v>
      </c>
      <c r="J43" s="24"/>
    </row>
    <row r="44" spans="1:10" s="2" customFormat="1" ht="40" customHeight="1">
      <c r="A44" s="16">
        <v>18</v>
      </c>
      <c r="B44" s="61"/>
      <c r="C44" s="62"/>
      <c r="D44" s="30" t="s">
        <v>91</v>
      </c>
      <c r="E44" s="18">
        <v>500</v>
      </c>
      <c r="F44" s="19">
        <v>1</v>
      </c>
      <c r="G44" s="17" t="s">
        <v>36</v>
      </c>
      <c r="H44" s="20">
        <v>1</v>
      </c>
      <c r="I44" s="23">
        <f t="shared" si="3"/>
        <v>500</v>
      </c>
      <c r="J44" s="24"/>
    </row>
    <row r="45" spans="1:10" s="2" customFormat="1" ht="40" customHeight="1">
      <c r="A45" s="16">
        <v>19</v>
      </c>
      <c r="B45" s="61"/>
      <c r="C45" s="62"/>
      <c r="D45" s="30" t="s">
        <v>92</v>
      </c>
      <c r="E45" s="18">
        <v>100</v>
      </c>
      <c r="F45" s="19">
        <v>1</v>
      </c>
      <c r="G45" s="17" t="s">
        <v>90</v>
      </c>
      <c r="H45" s="20">
        <v>1</v>
      </c>
      <c r="I45" s="23">
        <f t="shared" si="3"/>
        <v>100</v>
      </c>
      <c r="J45" s="24"/>
    </row>
    <row r="46" spans="1:10" s="2" customFormat="1" ht="40" customHeight="1">
      <c r="A46" s="16">
        <v>20</v>
      </c>
      <c r="B46" s="61" t="s">
        <v>93</v>
      </c>
      <c r="C46" s="62" t="s">
        <v>94</v>
      </c>
      <c r="D46" s="30" t="s">
        <v>95</v>
      </c>
      <c r="E46" s="18">
        <v>20</v>
      </c>
      <c r="F46" s="19">
        <v>690</v>
      </c>
      <c r="G46" s="17" t="s">
        <v>33</v>
      </c>
      <c r="H46" s="20">
        <v>1</v>
      </c>
      <c r="I46" s="23">
        <f t="shared" ref="I46:I66" si="4">SUM(E46*F46*H46)</f>
        <v>13800</v>
      </c>
      <c r="J46" s="24"/>
    </row>
    <row r="47" spans="1:10" s="2" customFormat="1" ht="40" customHeight="1">
      <c r="A47" s="16">
        <v>21</v>
      </c>
      <c r="B47" s="61"/>
      <c r="C47" s="62"/>
      <c r="D47" s="30" t="s">
        <v>96</v>
      </c>
      <c r="E47" s="18">
        <v>9000</v>
      </c>
      <c r="F47" s="19">
        <v>2</v>
      </c>
      <c r="G47" s="17" t="s">
        <v>36</v>
      </c>
      <c r="H47" s="20">
        <v>1</v>
      </c>
      <c r="I47" s="23">
        <f t="shared" si="4"/>
        <v>18000</v>
      </c>
      <c r="J47" s="24"/>
    </row>
    <row r="48" spans="1:10" s="2" customFormat="1" ht="40" customHeight="1">
      <c r="A48" s="16">
        <v>22</v>
      </c>
      <c r="B48" s="61"/>
      <c r="C48" s="62"/>
      <c r="D48" s="30" t="s">
        <v>97</v>
      </c>
      <c r="E48" s="18">
        <v>5000</v>
      </c>
      <c r="F48" s="19">
        <v>1</v>
      </c>
      <c r="G48" s="17" t="s">
        <v>36</v>
      </c>
      <c r="H48" s="20">
        <v>1</v>
      </c>
      <c r="I48" s="23">
        <f t="shared" si="4"/>
        <v>5000</v>
      </c>
      <c r="J48" s="24"/>
    </row>
    <row r="49" spans="1:10" s="2" customFormat="1" ht="40" customHeight="1">
      <c r="A49" s="16">
        <v>23</v>
      </c>
      <c r="B49" s="61"/>
      <c r="C49" s="62"/>
      <c r="D49" s="30" t="s">
        <v>98</v>
      </c>
      <c r="E49" s="18">
        <v>5000</v>
      </c>
      <c r="F49" s="19">
        <v>1</v>
      </c>
      <c r="G49" s="17" t="s">
        <v>36</v>
      </c>
      <c r="H49" s="20">
        <v>1</v>
      </c>
      <c r="I49" s="23">
        <f t="shared" si="4"/>
        <v>5000</v>
      </c>
      <c r="J49" s="24"/>
    </row>
    <row r="50" spans="1:10" s="2" customFormat="1" ht="52" customHeight="1">
      <c r="A50" s="16">
        <v>24</v>
      </c>
      <c r="B50" s="61"/>
      <c r="C50" s="29" t="s">
        <v>99</v>
      </c>
      <c r="D50" s="30" t="s">
        <v>100</v>
      </c>
      <c r="E50" s="18">
        <v>8000</v>
      </c>
      <c r="F50" s="19">
        <v>1</v>
      </c>
      <c r="G50" s="17" t="s">
        <v>36</v>
      </c>
      <c r="H50" s="20">
        <v>1</v>
      </c>
      <c r="I50" s="23">
        <f t="shared" si="4"/>
        <v>8000</v>
      </c>
      <c r="J50" s="24"/>
    </row>
    <row r="51" spans="1:10" s="2" customFormat="1" ht="44" customHeight="1">
      <c r="A51" s="16">
        <v>25</v>
      </c>
      <c r="B51" s="61"/>
      <c r="C51" s="29" t="s">
        <v>101</v>
      </c>
      <c r="D51" s="30" t="s">
        <v>102</v>
      </c>
      <c r="E51" s="18">
        <v>6500</v>
      </c>
      <c r="F51" s="19">
        <v>1</v>
      </c>
      <c r="G51" s="17" t="s">
        <v>36</v>
      </c>
      <c r="H51" s="20">
        <v>1</v>
      </c>
      <c r="I51" s="23">
        <f t="shared" si="4"/>
        <v>6500</v>
      </c>
      <c r="J51" s="24"/>
    </row>
    <row r="52" spans="1:10" s="2" customFormat="1" ht="40" customHeight="1">
      <c r="A52" s="16">
        <v>26</v>
      </c>
      <c r="B52" s="61"/>
      <c r="C52" s="29" t="s">
        <v>103</v>
      </c>
      <c r="D52" s="30" t="s">
        <v>104</v>
      </c>
      <c r="E52" s="18">
        <v>16000</v>
      </c>
      <c r="F52" s="19">
        <v>1</v>
      </c>
      <c r="G52" s="17" t="s">
        <v>36</v>
      </c>
      <c r="H52" s="20">
        <v>1</v>
      </c>
      <c r="I52" s="23">
        <f t="shared" si="4"/>
        <v>16000</v>
      </c>
      <c r="J52" s="24"/>
    </row>
    <row r="53" spans="1:10" s="2" customFormat="1" ht="59" customHeight="1">
      <c r="A53" s="16">
        <v>27</v>
      </c>
      <c r="B53" s="61"/>
      <c r="C53" s="29" t="s">
        <v>105</v>
      </c>
      <c r="D53" s="30" t="s">
        <v>106</v>
      </c>
      <c r="E53" s="18">
        <v>20000</v>
      </c>
      <c r="F53" s="19">
        <v>1</v>
      </c>
      <c r="G53" s="17" t="s">
        <v>36</v>
      </c>
      <c r="H53" s="20">
        <v>1</v>
      </c>
      <c r="I53" s="23">
        <f t="shared" si="4"/>
        <v>20000</v>
      </c>
      <c r="J53" s="24"/>
    </row>
    <row r="54" spans="1:10" s="2" customFormat="1" ht="49" customHeight="1">
      <c r="A54" s="16">
        <v>28</v>
      </c>
      <c r="B54" s="61"/>
      <c r="C54" s="29" t="s">
        <v>107</v>
      </c>
      <c r="D54" s="30" t="s">
        <v>108</v>
      </c>
      <c r="E54" s="18">
        <v>18000</v>
      </c>
      <c r="F54" s="19">
        <v>1</v>
      </c>
      <c r="G54" s="17" t="s">
        <v>36</v>
      </c>
      <c r="H54" s="20">
        <v>1</v>
      </c>
      <c r="I54" s="23">
        <f t="shared" si="4"/>
        <v>18000</v>
      </c>
      <c r="J54" s="24"/>
    </row>
    <row r="55" spans="1:10" s="2" customFormat="1" ht="40" customHeight="1">
      <c r="A55" s="16">
        <v>29</v>
      </c>
      <c r="B55" s="61"/>
      <c r="C55" s="29" t="s">
        <v>109</v>
      </c>
      <c r="D55" s="30" t="s">
        <v>110</v>
      </c>
      <c r="E55" s="18">
        <v>2000</v>
      </c>
      <c r="F55" s="19">
        <v>6</v>
      </c>
      <c r="G55" s="17" t="s">
        <v>36</v>
      </c>
      <c r="H55" s="20">
        <v>1</v>
      </c>
      <c r="I55" s="23">
        <f t="shared" si="4"/>
        <v>12000</v>
      </c>
      <c r="J55" s="24"/>
    </row>
    <row r="56" spans="1:10" s="2" customFormat="1" ht="40" customHeight="1">
      <c r="A56" s="16">
        <v>30</v>
      </c>
      <c r="B56" s="61"/>
      <c r="C56" s="29" t="s">
        <v>111</v>
      </c>
      <c r="D56" s="30" t="s">
        <v>112</v>
      </c>
      <c r="E56" s="18">
        <v>7000</v>
      </c>
      <c r="F56" s="19">
        <v>1</v>
      </c>
      <c r="G56" s="17" t="s">
        <v>36</v>
      </c>
      <c r="H56" s="20">
        <v>1</v>
      </c>
      <c r="I56" s="23">
        <f t="shared" si="4"/>
        <v>7000</v>
      </c>
      <c r="J56" s="24"/>
    </row>
    <row r="57" spans="1:10" s="2" customFormat="1" ht="40" customHeight="1">
      <c r="A57" s="16">
        <v>31</v>
      </c>
      <c r="B57" s="61"/>
      <c r="C57" s="29" t="s">
        <v>113</v>
      </c>
      <c r="D57" s="30" t="s">
        <v>114</v>
      </c>
      <c r="E57" s="18">
        <v>500</v>
      </c>
      <c r="F57" s="31">
        <v>4</v>
      </c>
      <c r="G57" s="17" t="s">
        <v>36</v>
      </c>
      <c r="H57" s="20">
        <v>1</v>
      </c>
      <c r="I57" s="23">
        <f t="shared" si="4"/>
        <v>2000</v>
      </c>
      <c r="J57" s="24"/>
    </row>
    <row r="58" spans="1:10" s="2" customFormat="1" ht="40" customHeight="1">
      <c r="A58" s="16">
        <v>32</v>
      </c>
      <c r="B58" s="61"/>
      <c r="C58" s="29" t="s">
        <v>115</v>
      </c>
      <c r="D58" s="30" t="s">
        <v>116</v>
      </c>
      <c r="E58" s="18">
        <v>40</v>
      </c>
      <c r="F58" s="31">
        <v>120</v>
      </c>
      <c r="G58" s="17" t="s">
        <v>117</v>
      </c>
      <c r="H58" s="20">
        <v>1</v>
      </c>
      <c r="I58" s="23">
        <f t="shared" si="4"/>
        <v>4800</v>
      </c>
      <c r="J58" s="24"/>
    </row>
    <row r="59" spans="1:10" s="2" customFormat="1" ht="40" customHeight="1">
      <c r="A59" s="16">
        <v>33</v>
      </c>
      <c r="B59" s="61"/>
      <c r="C59" s="29" t="s">
        <v>118</v>
      </c>
      <c r="D59" s="30" t="s">
        <v>119</v>
      </c>
      <c r="E59" s="18">
        <v>80</v>
      </c>
      <c r="F59" s="31">
        <v>30</v>
      </c>
      <c r="G59" s="17" t="s">
        <v>117</v>
      </c>
      <c r="H59" s="20">
        <v>1</v>
      </c>
      <c r="I59" s="23">
        <f t="shared" si="4"/>
        <v>2400</v>
      </c>
      <c r="J59" s="24"/>
    </row>
    <row r="60" spans="1:10" s="2" customFormat="1" ht="40" customHeight="1">
      <c r="A60" s="16">
        <v>34</v>
      </c>
      <c r="B60" s="61"/>
      <c r="C60" s="29" t="s">
        <v>120</v>
      </c>
      <c r="D60" s="30" t="s">
        <v>121</v>
      </c>
      <c r="E60" s="18">
        <v>200</v>
      </c>
      <c r="F60" s="31">
        <v>12</v>
      </c>
      <c r="G60" s="17" t="s">
        <v>117</v>
      </c>
      <c r="H60" s="20">
        <v>1</v>
      </c>
      <c r="I60" s="23">
        <f t="shared" si="4"/>
        <v>2400</v>
      </c>
      <c r="J60" s="24"/>
    </row>
    <row r="61" spans="1:10" s="2" customFormat="1" ht="40" customHeight="1">
      <c r="A61" s="16">
        <v>35</v>
      </c>
      <c r="B61" s="61"/>
      <c r="C61" s="29" t="s">
        <v>122</v>
      </c>
      <c r="D61" s="30" t="s">
        <v>123</v>
      </c>
      <c r="E61" s="18">
        <v>30</v>
      </c>
      <c r="F61" s="31">
        <v>30</v>
      </c>
      <c r="G61" s="17" t="s">
        <v>90</v>
      </c>
      <c r="H61" s="20">
        <v>1</v>
      </c>
      <c r="I61" s="23">
        <f t="shared" si="4"/>
        <v>900</v>
      </c>
      <c r="J61" s="24"/>
    </row>
    <row r="62" spans="1:10" s="2" customFormat="1" ht="40" customHeight="1">
      <c r="A62" s="16">
        <v>36</v>
      </c>
      <c r="B62" s="61"/>
      <c r="C62" s="29" t="s">
        <v>124</v>
      </c>
      <c r="D62" s="30" t="s">
        <v>125</v>
      </c>
      <c r="E62" s="18">
        <v>50</v>
      </c>
      <c r="F62" s="31">
        <v>10</v>
      </c>
      <c r="G62" s="17" t="s">
        <v>90</v>
      </c>
      <c r="H62" s="20">
        <v>1</v>
      </c>
      <c r="I62" s="23">
        <f t="shared" si="4"/>
        <v>500</v>
      </c>
      <c r="J62" s="24"/>
    </row>
    <row r="63" spans="1:10" s="2" customFormat="1" ht="40" customHeight="1">
      <c r="A63" s="16">
        <v>37</v>
      </c>
      <c r="B63" s="61"/>
      <c r="C63" s="29" t="s">
        <v>126</v>
      </c>
      <c r="D63" s="33" t="s">
        <v>127</v>
      </c>
      <c r="E63" s="18">
        <v>1000</v>
      </c>
      <c r="F63" s="31">
        <v>4</v>
      </c>
      <c r="G63" s="17" t="s">
        <v>36</v>
      </c>
      <c r="H63" s="20">
        <v>1</v>
      </c>
      <c r="I63" s="23">
        <f t="shared" si="4"/>
        <v>4000</v>
      </c>
      <c r="J63" s="24"/>
    </row>
    <row r="64" spans="1:10" s="2" customFormat="1" ht="40" customHeight="1">
      <c r="A64" s="16">
        <v>38</v>
      </c>
      <c r="B64" s="61" t="s">
        <v>58</v>
      </c>
      <c r="C64" s="29" t="s">
        <v>59</v>
      </c>
      <c r="D64" s="30" t="s">
        <v>60</v>
      </c>
      <c r="E64" s="18">
        <v>2000</v>
      </c>
      <c r="F64" s="31">
        <v>4</v>
      </c>
      <c r="G64" s="17" t="s">
        <v>61</v>
      </c>
      <c r="H64" s="20">
        <v>2</v>
      </c>
      <c r="I64" s="23">
        <f t="shared" si="4"/>
        <v>16000</v>
      </c>
      <c r="J64" s="24"/>
    </row>
    <row r="65" spans="1:12" s="2" customFormat="1" ht="40" customHeight="1">
      <c r="A65" s="16">
        <v>39</v>
      </c>
      <c r="B65" s="61"/>
      <c r="C65" s="29" t="s">
        <v>62</v>
      </c>
      <c r="D65" s="30" t="s">
        <v>63</v>
      </c>
      <c r="E65" s="18">
        <v>1500</v>
      </c>
      <c r="F65" s="31">
        <v>1</v>
      </c>
      <c r="G65" s="17" t="s">
        <v>64</v>
      </c>
      <c r="H65" s="20">
        <v>1</v>
      </c>
      <c r="I65" s="23">
        <f t="shared" si="4"/>
        <v>1500</v>
      </c>
      <c r="J65" s="24"/>
    </row>
    <row r="66" spans="1:12" s="2" customFormat="1" ht="40" customHeight="1">
      <c r="A66" s="16">
        <v>40</v>
      </c>
      <c r="B66" s="61"/>
      <c r="C66" s="29" t="s">
        <v>65</v>
      </c>
      <c r="D66" s="30" t="s">
        <v>66</v>
      </c>
      <c r="E66" s="18">
        <v>350</v>
      </c>
      <c r="F66" s="31">
        <v>18</v>
      </c>
      <c r="G66" s="17" t="s">
        <v>67</v>
      </c>
      <c r="H66" s="20">
        <v>5</v>
      </c>
      <c r="I66" s="23">
        <f t="shared" si="4"/>
        <v>31500</v>
      </c>
      <c r="J66" s="24"/>
    </row>
    <row r="67" spans="1:12" s="1" customFormat="1" ht="34" customHeight="1">
      <c r="A67" s="55" t="s">
        <v>68</v>
      </c>
      <c r="B67" s="56"/>
      <c r="C67" s="57"/>
      <c r="D67" s="58"/>
      <c r="E67" s="57"/>
      <c r="F67" s="57"/>
      <c r="G67" s="57"/>
      <c r="H67" s="57"/>
      <c r="I67" s="25">
        <f>SUM(I27:I66)</f>
        <v>346660</v>
      </c>
      <c r="J67" s="26"/>
    </row>
    <row r="68" spans="1:12" s="1" customFormat="1" ht="36" customHeight="1">
      <c r="A68" s="59" t="s">
        <v>14</v>
      </c>
      <c r="B68" s="60"/>
      <c r="C68" s="60"/>
      <c r="D68" s="60"/>
      <c r="E68" s="60"/>
      <c r="F68" s="60"/>
      <c r="G68" s="60"/>
      <c r="H68" s="60"/>
      <c r="I68" s="27">
        <f>SUM(I25,I67)</f>
        <v>561210</v>
      </c>
      <c r="J68" s="28"/>
    </row>
    <row r="69" spans="1:12" ht="16.5" customHeight="1">
      <c r="K69" s="1"/>
      <c r="L69" s="1"/>
    </row>
    <row r="70" spans="1:12" ht="16.5" customHeight="1">
      <c r="K70" s="1"/>
      <c r="L70" s="1"/>
    </row>
    <row r="71" spans="1:12" ht="16.5" customHeight="1">
      <c r="K71" s="1"/>
      <c r="L71" s="1"/>
    </row>
    <row r="72" spans="1:12" ht="16.5" customHeight="1">
      <c r="K72" s="1"/>
      <c r="L72" s="1"/>
    </row>
    <row r="73" spans="1:12" ht="16.5" customHeight="1">
      <c r="K73" s="1"/>
      <c r="L73" s="1"/>
    </row>
  </sheetData>
  <autoFilter ref="A5:J68" xr:uid="{00000000-0009-0000-0000-000001000000}"/>
  <mergeCells count="16">
    <mergeCell ref="A68:H68"/>
    <mergeCell ref="B7:B21"/>
    <mergeCell ref="B22:B24"/>
    <mergeCell ref="B27:B45"/>
    <mergeCell ref="B46:B63"/>
    <mergeCell ref="B64:B66"/>
    <mergeCell ref="C7:C14"/>
    <mergeCell ref="C27:C36"/>
    <mergeCell ref="C37:C38"/>
    <mergeCell ref="C39:C45"/>
    <mergeCell ref="C46:C49"/>
    <mergeCell ref="A1:J1"/>
    <mergeCell ref="A6:J6"/>
    <mergeCell ref="A25:H25"/>
    <mergeCell ref="A26:J26"/>
    <mergeCell ref="A67:H67"/>
  </mergeCells>
  <phoneticPr fontId="13" type="noConversion"/>
  <conditionalFormatting sqref="E7:E24">
    <cfRule type="cellIs" dxfId="14" priority="11" stopIfTrue="1" operator="lessThan">
      <formula>0</formula>
    </cfRule>
  </conditionalFormatting>
  <conditionalFormatting sqref="E27:E66">
    <cfRule type="cellIs" dxfId="13" priority="2" stopIfTrue="1" operator="lessThan">
      <formula>0</formula>
    </cfRule>
  </conditionalFormatting>
  <conditionalFormatting sqref="G11:G24">
    <cfRule type="cellIs" dxfId="12" priority="12" stopIfTrue="1" operator="lessThan">
      <formula>0</formula>
    </cfRule>
  </conditionalFormatting>
  <conditionalFormatting sqref="G28:G66">
    <cfRule type="cellIs" dxfId="11" priority="3" stopIfTrue="1" operator="lessThan">
      <formula>0</formula>
    </cfRule>
  </conditionalFormatting>
  <conditionalFormatting sqref="I7:I25">
    <cfRule type="cellIs" dxfId="10" priority="13" stopIfTrue="1" operator="lessThan">
      <formula>0</formula>
    </cfRule>
  </conditionalFormatting>
  <conditionalFormatting sqref="I27:I68">
    <cfRule type="cellIs" dxfId="9" priority="1" stopIfTrue="1" operator="lessThan">
      <formula>0</formula>
    </cfRule>
  </conditionalFormatting>
  <pageMargins left="0.55000000000000004" right="0.27500000000000002" top="0.98402777777777795" bottom="0.98402777777777795" header="0.297916666666667" footer="0.59027777777777801"/>
  <pageSetup paperSize="8" scale="56" fitToHeight="0" orientation="portrait" useFirstPageNumber="1"/>
  <headerFooter>
    <oddFooter>&amp;C&amp;"Helvetica Neue,Regular"&amp;12&amp;P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4"/>
  <sheetViews>
    <sheetView showGridLines="0" workbookViewId="0">
      <selection activeCell="D86" sqref="D86"/>
    </sheetView>
  </sheetViews>
  <sheetFormatPr baseColWidth="10" defaultColWidth="9" defaultRowHeight="16.5" customHeight="1"/>
  <cols>
    <col min="1" max="1" width="7.6640625" style="3" customWidth="1"/>
    <col min="2" max="2" width="20" style="4" customWidth="1"/>
    <col min="3" max="3" width="31.83203125" style="4" customWidth="1"/>
    <col min="4" max="4" width="52.5" style="4" customWidth="1"/>
    <col min="5" max="5" width="14.6640625" style="4" customWidth="1"/>
    <col min="6" max="7" width="7" style="4" customWidth="1"/>
    <col min="8" max="8" width="7.6640625" style="4" customWidth="1"/>
    <col min="9" max="9" width="23" style="4" customWidth="1"/>
    <col min="10" max="10" width="25.83203125" style="5" customWidth="1"/>
    <col min="11" max="16373" width="11" style="6" customWidth="1"/>
    <col min="16374" max="16384" width="11" style="6"/>
  </cols>
  <sheetData>
    <row r="1" spans="1:10" s="1" customFormat="1" ht="6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51"/>
    </row>
    <row r="2" spans="1:10" s="1" customFormat="1" ht="28" customHeight="1">
      <c r="A2" s="7" t="s">
        <v>16</v>
      </c>
      <c r="B2" s="8"/>
      <c r="C2" s="9"/>
      <c r="D2" s="10"/>
      <c r="E2" s="11" t="s">
        <v>248</v>
      </c>
      <c r="F2" s="12"/>
      <c r="G2" s="12"/>
      <c r="H2" s="13"/>
      <c r="I2" s="13"/>
      <c r="J2" s="21"/>
    </row>
    <row r="3" spans="1:10" s="1" customFormat="1" ht="28" customHeight="1">
      <c r="A3" s="7" t="s">
        <v>17</v>
      </c>
      <c r="B3" s="8"/>
      <c r="C3" s="9"/>
      <c r="D3" s="10"/>
      <c r="E3" s="11" t="s">
        <v>18</v>
      </c>
      <c r="F3" s="12"/>
      <c r="G3" s="12"/>
      <c r="H3" s="13"/>
      <c r="I3" s="13"/>
      <c r="J3" s="21"/>
    </row>
    <row r="4" spans="1:10" s="1" customFormat="1" ht="28" customHeight="1">
      <c r="A4" s="7" t="s">
        <v>19</v>
      </c>
      <c r="B4" s="8"/>
      <c r="C4" s="9"/>
      <c r="D4" s="10"/>
      <c r="E4" s="11" t="s">
        <v>128</v>
      </c>
      <c r="F4" s="12"/>
      <c r="G4" s="12"/>
      <c r="H4" s="13"/>
      <c r="I4" s="13"/>
      <c r="J4" s="21"/>
    </row>
    <row r="5" spans="1:10" s="1" customFormat="1" ht="34" customHeight="1">
      <c r="A5" s="14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14</v>
      </c>
      <c r="J5" s="22" t="s">
        <v>4</v>
      </c>
    </row>
    <row r="6" spans="1:10" s="1" customFormat="1" ht="34" customHeight="1">
      <c r="A6" s="52" t="s">
        <v>29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2" customFormat="1" ht="40" customHeight="1">
      <c r="A7" s="16">
        <v>1</v>
      </c>
      <c r="B7" s="61" t="s">
        <v>129</v>
      </c>
      <c r="C7" s="29" t="s">
        <v>130</v>
      </c>
      <c r="D7" s="30" t="s">
        <v>131</v>
      </c>
      <c r="E7" s="18">
        <v>60</v>
      </c>
      <c r="F7" s="31">
        <v>34</v>
      </c>
      <c r="G7" s="17" t="s">
        <v>41</v>
      </c>
      <c r="H7" s="20">
        <v>1</v>
      </c>
      <c r="I7" s="23">
        <f t="shared" ref="I7:I38" si="0">SUM(E7*F7*H7)</f>
        <v>2040</v>
      </c>
      <c r="J7" s="24"/>
    </row>
    <row r="8" spans="1:10" s="2" customFormat="1" ht="40" customHeight="1">
      <c r="A8" s="16">
        <v>2</v>
      </c>
      <c r="B8" s="61"/>
      <c r="C8" s="29" t="s">
        <v>132</v>
      </c>
      <c r="D8" s="30" t="s">
        <v>133</v>
      </c>
      <c r="E8" s="18">
        <v>70</v>
      </c>
      <c r="F8" s="31">
        <v>26</v>
      </c>
      <c r="G8" s="17" t="s">
        <v>41</v>
      </c>
      <c r="H8" s="20">
        <v>1</v>
      </c>
      <c r="I8" s="23">
        <f t="shared" si="0"/>
        <v>1820</v>
      </c>
      <c r="J8" s="24"/>
    </row>
    <row r="9" spans="1:10" s="2" customFormat="1" ht="40" customHeight="1">
      <c r="A9" s="16">
        <v>3</v>
      </c>
      <c r="B9" s="61"/>
      <c r="C9" s="29" t="s">
        <v>134</v>
      </c>
      <c r="D9" s="30" t="s">
        <v>135</v>
      </c>
      <c r="E9" s="18">
        <v>70</v>
      </c>
      <c r="F9" s="31">
        <v>56</v>
      </c>
      <c r="G9" s="17" t="s">
        <v>41</v>
      </c>
      <c r="H9" s="20">
        <v>1</v>
      </c>
      <c r="I9" s="23">
        <f t="shared" si="0"/>
        <v>3920</v>
      </c>
      <c r="J9" s="24"/>
    </row>
    <row r="10" spans="1:10" s="2" customFormat="1" ht="40" customHeight="1">
      <c r="A10" s="16">
        <v>4</v>
      </c>
      <c r="B10" s="61"/>
      <c r="C10" s="29" t="s">
        <v>136</v>
      </c>
      <c r="D10" s="30" t="s">
        <v>137</v>
      </c>
      <c r="E10" s="18">
        <v>200</v>
      </c>
      <c r="F10" s="31">
        <v>6</v>
      </c>
      <c r="G10" s="17" t="s">
        <v>36</v>
      </c>
      <c r="H10" s="20">
        <v>1</v>
      </c>
      <c r="I10" s="23">
        <f t="shared" si="0"/>
        <v>1200</v>
      </c>
      <c r="J10" s="24"/>
    </row>
    <row r="11" spans="1:10" s="2" customFormat="1" ht="40" customHeight="1">
      <c r="A11" s="16">
        <v>5</v>
      </c>
      <c r="B11" s="61"/>
      <c r="C11" s="29" t="s">
        <v>138</v>
      </c>
      <c r="D11" s="30" t="s">
        <v>139</v>
      </c>
      <c r="E11" s="18">
        <v>650</v>
      </c>
      <c r="F11" s="31">
        <v>10</v>
      </c>
      <c r="G11" s="17" t="s">
        <v>140</v>
      </c>
      <c r="H11" s="20">
        <v>1</v>
      </c>
      <c r="I11" s="23">
        <f t="shared" si="0"/>
        <v>6500</v>
      </c>
      <c r="J11" s="24"/>
    </row>
    <row r="12" spans="1:10" s="2" customFormat="1" ht="40" customHeight="1">
      <c r="A12" s="16">
        <v>6</v>
      </c>
      <c r="B12" s="61"/>
      <c r="C12" s="29" t="s">
        <v>141</v>
      </c>
      <c r="D12" s="30" t="s">
        <v>142</v>
      </c>
      <c r="E12" s="18">
        <v>200</v>
      </c>
      <c r="F12" s="31">
        <v>24</v>
      </c>
      <c r="G12" s="17" t="s">
        <v>140</v>
      </c>
      <c r="H12" s="20">
        <v>1</v>
      </c>
      <c r="I12" s="23">
        <f t="shared" si="0"/>
        <v>4800</v>
      </c>
      <c r="J12" s="24"/>
    </row>
    <row r="13" spans="1:10" s="2" customFormat="1" ht="40" customHeight="1">
      <c r="A13" s="16">
        <v>7</v>
      </c>
      <c r="B13" s="61"/>
      <c r="C13" s="29" t="s">
        <v>143</v>
      </c>
      <c r="D13" s="30" t="s">
        <v>144</v>
      </c>
      <c r="E13" s="18">
        <v>300</v>
      </c>
      <c r="F13" s="31">
        <v>36</v>
      </c>
      <c r="G13" s="17" t="s">
        <v>145</v>
      </c>
      <c r="H13" s="20">
        <v>1</v>
      </c>
      <c r="I13" s="23">
        <f t="shared" si="0"/>
        <v>10800</v>
      </c>
      <c r="J13" s="24"/>
    </row>
    <row r="14" spans="1:10" s="2" customFormat="1" ht="40" customHeight="1">
      <c r="A14" s="16">
        <v>8</v>
      </c>
      <c r="B14" s="61"/>
      <c r="C14" s="29" t="s">
        <v>146</v>
      </c>
      <c r="D14" s="30" t="s">
        <v>147</v>
      </c>
      <c r="E14" s="18">
        <v>120</v>
      </c>
      <c r="F14" s="31">
        <v>36</v>
      </c>
      <c r="G14" s="17" t="s">
        <v>140</v>
      </c>
      <c r="H14" s="20">
        <v>1</v>
      </c>
      <c r="I14" s="23">
        <f t="shared" si="0"/>
        <v>4320</v>
      </c>
      <c r="J14" s="24"/>
    </row>
    <row r="15" spans="1:10" s="2" customFormat="1" ht="40" customHeight="1">
      <c r="A15" s="16">
        <v>9</v>
      </c>
      <c r="B15" s="61"/>
      <c r="C15" s="29" t="s">
        <v>148</v>
      </c>
      <c r="D15" s="30" t="s">
        <v>149</v>
      </c>
      <c r="E15" s="18">
        <v>3000</v>
      </c>
      <c r="F15" s="31">
        <v>1</v>
      </c>
      <c r="G15" s="17" t="s">
        <v>145</v>
      </c>
      <c r="H15" s="20">
        <v>1</v>
      </c>
      <c r="I15" s="23">
        <f t="shared" si="0"/>
        <v>3000</v>
      </c>
      <c r="J15" s="24"/>
    </row>
    <row r="16" spans="1:10" s="2" customFormat="1" ht="40" customHeight="1">
      <c r="A16" s="16">
        <v>10</v>
      </c>
      <c r="B16" s="61"/>
      <c r="C16" s="29" t="s">
        <v>150</v>
      </c>
      <c r="D16" s="30" t="s">
        <v>151</v>
      </c>
      <c r="E16" s="18">
        <v>200</v>
      </c>
      <c r="F16" s="31">
        <v>4</v>
      </c>
      <c r="G16" s="17" t="s">
        <v>36</v>
      </c>
      <c r="H16" s="20">
        <v>1</v>
      </c>
      <c r="I16" s="23">
        <f t="shared" si="0"/>
        <v>800</v>
      </c>
      <c r="J16" s="24"/>
    </row>
    <row r="17" spans="1:10" s="2" customFormat="1" ht="40" customHeight="1">
      <c r="A17" s="16">
        <v>11</v>
      </c>
      <c r="B17" s="61"/>
      <c r="C17" s="29" t="s">
        <v>152</v>
      </c>
      <c r="D17" s="30" t="s">
        <v>153</v>
      </c>
      <c r="E17" s="18">
        <v>1000</v>
      </c>
      <c r="F17" s="31">
        <v>1</v>
      </c>
      <c r="G17" s="17" t="s">
        <v>64</v>
      </c>
      <c r="H17" s="20">
        <v>1</v>
      </c>
      <c r="I17" s="23">
        <f t="shared" si="0"/>
        <v>1000</v>
      </c>
      <c r="J17" s="24"/>
    </row>
    <row r="18" spans="1:10" s="2" customFormat="1" ht="40" customHeight="1">
      <c r="A18" s="16">
        <v>12</v>
      </c>
      <c r="B18" s="61"/>
      <c r="C18" s="29" t="s">
        <v>154</v>
      </c>
      <c r="D18" s="32" t="s">
        <v>155</v>
      </c>
      <c r="E18" s="18">
        <v>0</v>
      </c>
      <c r="F18" s="31">
        <v>8</v>
      </c>
      <c r="G18" s="17" t="s">
        <v>36</v>
      </c>
      <c r="H18" s="20">
        <v>1</v>
      </c>
      <c r="I18" s="23">
        <f t="shared" si="0"/>
        <v>0</v>
      </c>
      <c r="J18" s="24"/>
    </row>
    <row r="19" spans="1:10" s="2" customFormat="1" ht="40" customHeight="1">
      <c r="A19" s="16">
        <v>13</v>
      </c>
      <c r="B19" s="61"/>
      <c r="C19" s="29" t="s">
        <v>156</v>
      </c>
      <c r="D19" s="32" t="s">
        <v>157</v>
      </c>
      <c r="E19" s="18">
        <v>0</v>
      </c>
      <c r="F19" s="31">
        <v>1</v>
      </c>
      <c r="G19" s="17" t="s">
        <v>39</v>
      </c>
      <c r="H19" s="20">
        <v>1</v>
      </c>
      <c r="I19" s="23">
        <f t="shared" si="0"/>
        <v>0</v>
      </c>
      <c r="J19" s="24"/>
    </row>
    <row r="20" spans="1:10" s="2" customFormat="1" ht="40" customHeight="1">
      <c r="A20" s="16">
        <v>14</v>
      </c>
      <c r="B20" s="61"/>
      <c r="C20" s="29" t="s">
        <v>158</v>
      </c>
      <c r="D20" s="32" t="s">
        <v>159</v>
      </c>
      <c r="E20" s="18">
        <v>0</v>
      </c>
      <c r="F20" s="31">
        <v>4</v>
      </c>
      <c r="G20" s="17" t="s">
        <v>36</v>
      </c>
      <c r="H20" s="20">
        <v>1</v>
      </c>
      <c r="I20" s="23">
        <f t="shared" si="0"/>
        <v>0</v>
      </c>
      <c r="J20" s="24"/>
    </row>
    <row r="21" spans="1:10" s="2" customFormat="1" ht="40" customHeight="1">
      <c r="A21" s="16">
        <v>15</v>
      </c>
      <c r="B21" s="61" t="s">
        <v>160</v>
      </c>
      <c r="C21" s="29" t="s">
        <v>161</v>
      </c>
      <c r="D21" s="30" t="s">
        <v>162</v>
      </c>
      <c r="E21" s="18">
        <v>500</v>
      </c>
      <c r="F21" s="31">
        <v>24</v>
      </c>
      <c r="G21" s="17" t="s">
        <v>163</v>
      </c>
      <c r="H21" s="20">
        <v>1</v>
      </c>
      <c r="I21" s="23">
        <f t="shared" si="0"/>
        <v>12000</v>
      </c>
      <c r="J21" s="24"/>
    </row>
    <row r="22" spans="1:10" s="2" customFormat="1" ht="40" customHeight="1">
      <c r="A22" s="16">
        <v>16</v>
      </c>
      <c r="B22" s="61"/>
      <c r="C22" s="29" t="s">
        <v>164</v>
      </c>
      <c r="D22" s="30" t="s">
        <v>165</v>
      </c>
      <c r="E22" s="18">
        <v>500</v>
      </c>
      <c r="F22" s="31">
        <v>8</v>
      </c>
      <c r="G22" s="17" t="s">
        <v>163</v>
      </c>
      <c r="H22" s="20">
        <v>1</v>
      </c>
      <c r="I22" s="23">
        <f t="shared" si="0"/>
        <v>4000</v>
      </c>
      <c r="J22" s="24"/>
    </row>
    <row r="23" spans="1:10" s="2" customFormat="1" ht="40" customHeight="1">
      <c r="A23" s="16">
        <v>17</v>
      </c>
      <c r="B23" s="61"/>
      <c r="C23" s="29" t="s">
        <v>166</v>
      </c>
      <c r="D23" s="30" t="s">
        <v>167</v>
      </c>
      <c r="E23" s="18">
        <v>400</v>
      </c>
      <c r="F23" s="31">
        <v>6</v>
      </c>
      <c r="G23" s="17" t="s">
        <v>163</v>
      </c>
      <c r="H23" s="20">
        <v>1</v>
      </c>
      <c r="I23" s="23">
        <f t="shared" si="0"/>
        <v>2400</v>
      </c>
      <c r="J23" s="24"/>
    </row>
    <row r="24" spans="1:10" s="2" customFormat="1" ht="40" customHeight="1">
      <c r="A24" s="16">
        <v>18</v>
      </c>
      <c r="B24" s="61"/>
      <c r="C24" s="29" t="s">
        <v>168</v>
      </c>
      <c r="D24" s="30" t="s">
        <v>169</v>
      </c>
      <c r="E24" s="18">
        <v>2000</v>
      </c>
      <c r="F24" s="31">
        <v>1</v>
      </c>
      <c r="G24" s="17" t="s">
        <v>145</v>
      </c>
      <c r="H24" s="20">
        <v>1</v>
      </c>
      <c r="I24" s="23">
        <f t="shared" si="0"/>
        <v>2000</v>
      </c>
      <c r="J24" s="24"/>
    </row>
    <row r="25" spans="1:10" s="2" customFormat="1" ht="40" customHeight="1">
      <c r="A25" s="16">
        <v>19</v>
      </c>
      <c r="B25" s="61"/>
      <c r="C25" s="29" t="s">
        <v>170</v>
      </c>
      <c r="D25" s="30" t="s">
        <v>171</v>
      </c>
      <c r="E25" s="18">
        <v>300</v>
      </c>
      <c r="F25" s="31">
        <v>2</v>
      </c>
      <c r="G25" s="17" t="s">
        <v>145</v>
      </c>
      <c r="H25" s="20">
        <v>1</v>
      </c>
      <c r="I25" s="23">
        <f t="shared" si="0"/>
        <v>600</v>
      </c>
      <c r="J25" s="24"/>
    </row>
    <row r="26" spans="1:10" s="2" customFormat="1" ht="40" customHeight="1">
      <c r="A26" s="16">
        <v>20</v>
      </c>
      <c r="B26" s="61"/>
      <c r="C26" s="29" t="s">
        <v>172</v>
      </c>
      <c r="D26" s="30" t="s">
        <v>173</v>
      </c>
      <c r="E26" s="18">
        <v>300</v>
      </c>
      <c r="F26" s="31">
        <v>8</v>
      </c>
      <c r="G26" s="17" t="s">
        <v>140</v>
      </c>
      <c r="H26" s="20">
        <v>1</v>
      </c>
      <c r="I26" s="23">
        <f t="shared" si="0"/>
        <v>2400</v>
      </c>
      <c r="J26" s="24"/>
    </row>
    <row r="27" spans="1:10" s="2" customFormat="1" ht="40" customHeight="1">
      <c r="A27" s="16">
        <v>21</v>
      </c>
      <c r="B27" s="61"/>
      <c r="C27" s="29" t="s">
        <v>174</v>
      </c>
      <c r="D27" s="30" t="s">
        <v>175</v>
      </c>
      <c r="E27" s="18">
        <v>200</v>
      </c>
      <c r="F27" s="31">
        <v>4</v>
      </c>
      <c r="G27" s="17" t="s">
        <v>145</v>
      </c>
      <c r="H27" s="20">
        <v>1</v>
      </c>
      <c r="I27" s="23">
        <f t="shared" si="0"/>
        <v>800</v>
      </c>
      <c r="J27" s="24"/>
    </row>
    <row r="28" spans="1:10" s="2" customFormat="1" ht="40" customHeight="1">
      <c r="A28" s="16">
        <v>22</v>
      </c>
      <c r="B28" s="61"/>
      <c r="C28" s="29" t="s">
        <v>176</v>
      </c>
      <c r="D28" s="30" t="s">
        <v>177</v>
      </c>
      <c r="E28" s="18">
        <v>300</v>
      </c>
      <c r="F28" s="31">
        <v>1</v>
      </c>
      <c r="G28" s="17" t="s">
        <v>145</v>
      </c>
      <c r="H28" s="20">
        <v>1</v>
      </c>
      <c r="I28" s="23">
        <f t="shared" si="0"/>
        <v>300</v>
      </c>
      <c r="J28" s="24"/>
    </row>
    <row r="29" spans="1:10" s="2" customFormat="1" ht="40" customHeight="1">
      <c r="A29" s="16">
        <v>23</v>
      </c>
      <c r="B29" s="61" t="s">
        <v>178</v>
      </c>
      <c r="C29" s="29" t="s">
        <v>179</v>
      </c>
      <c r="D29" s="30" t="s">
        <v>180</v>
      </c>
      <c r="E29" s="18">
        <v>260</v>
      </c>
      <c r="F29" s="31">
        <v>110</v>
      </c>
      <c r="G29" s="17" t="s">
        <v>33</v>
      </c>
      <c r="H29" s="20">
        <v>1</v>
      </c>
      <c r="I29" s="23">
        <f t="shared" si="0"/>
        <v>28600</v>
      </c>
      <c r="J29" s="24"/>
    </row>
    <row r="30" spans="1:10" s="2" customFormat="1" ht="40" customHeight="1">
      <c r="A30" s="16">
        <v>24</v>
      </c>
      <c r="B30" s="61"/>
      <c r="C30" s="29" t="s">
        <v>181</v>
      </c>
      <c r="D30" s="30" t="s">
        <v>182</v>
      </c>
      <c r="E30" s="18">
        <v>260</v>
      </c>
      <c r="F30" s="31">
        <v>30</v>
      </c>
      <c r="G30" s="17" t="s">
        <v>33</v>
      </c>
      <c r="H30" s="20">
        <v>1</v>
      </c>
      <c r="I30" s="23">
        <f t="shared" si="0"/>
        <v>7800</v>
      </c>
      <c r="J30" s="24"/>
    </row>
    <row r="31" spans="1:10" s="2" customFormat="1" ht="40" customHeight="1">
      <c r="A31" s="16">
        <v>25</v>
      </c>
      <c r="B31" s="61"/>
      <c r="C31" s="29" t="s">
        <v>183</v>
      </c>
      <c r="D31" s="30" t="s">
        <v>184</v>
      </c>
      <c r="E31" s="18">
        <v>260</v>
      </c>
      <c r="F31" s="31">
        <v>40</v>
      </c>
      <c r="G31" s="17" t="s">
        <v>33</v>
      </c>
      <c r="H31" s="20">
        <v>1</v>
      </c>
      <c r="I31" s="23">
        <f t="shared" si="0"/>
        <v>10400</v>
      </c>
      <c r="J31" s="24"/>
    </row>
    <row r="32" spans="1:10" s="2" customFormat="1" ht="40" customHeight="1">
      <c r="A32" s="16">
        <v>26</v>
      </c>
      <c r="B32" s="61"/>
      <c r="C32" s="29" t="s">
        <v>176</v>
      </c>
      <c r="D32" s="30" t="s">
        <v>185</v>
      </c>
      <c r="E32" s="18">
        <v>300</v>
      </c>
      <c r="F32" s="31">
        <v>3</v>
      </c>
      <c r="G32" s="17" t="s">
        <v>145</v>
      </c>
      <c r="H32" s="20">
        <v>1</v>
      </c>
      <c r="I32" s="23">
        <f t="shared" si="0"/>
        <v>900</v>
      </c>
      <c r="J32" s="24"/>
    </row>
    <row r="33" spans="1:10" s="2" customFormat="1" ht="40" customHeight="1">
      <c r="A33" s="16">
        <v>27</v>
      </c>
      <c r="B33" s="61"/>
      <c r="C33" s="29" t="s">
        <v>186</v>
      </c>
      <c r="D33" s="30" t="s">
        <v>187</v>
      </c>
      <c r="E33" s="18">
        <v>15000</v>
      </c>
      <c r="F33" s="31">
        <v>1</v>
      </c>
      <c r="G33" s="17" t="s">
        <v>36</v>
      </c>
      <c r="H33" s="20">
        <v>1</v>
      </c>
      <c r="I33" s="23">
        <f t="shared" si="0"/>
        <v>15000</v>
      </c>
      <c r="J33" s="24"/>
    </row>
    <row r="34" spans="1:10" s="2" customFormat="1" ht="40" customHeight="1">
      <c r="A34" s="16">
        <v>28</v>
      </c>
      <c r="B34" s="61"/>
      <c r="C34" s="29" t="s">
        <v>188</v>
      </c>
      <c r="D34" s="30" t="s">
        <v>189</v>
      </c>
      <c r="E34" s="18">
        <v>1000</v>
      </c>
      <c r="F34" s="31">
        <v>1</v>
      </c>
      <c r="G34" s="17" t="s">
        <v>145</v>
      </c>
      <c r="H34" s="20">
        <v>1</v>
      </c>
      <c r="I34" s="23">
        <f t="shared" si="0"/>
        <v>1000</v>
      </c>
      <c r="J34" s="24"/>
    </row>
    <row r="35" spans="1:10" s="2" customFormat="1" ht="40" customHeight="1">
      <c r="A35" s="16">
        <v>29</v>
      </c>
      <c r="B35" s="61" t="s">
        <v>58</v>
      </c>
      <c r="C35" s="29" t="s">
        <v>59</v>
      </c>
      <c r="D35" s="30" t="s">
        <v>60</v>
      </c>
      <c r="E35" s="18">
        <v>2000</v>
      </c>
      <c r="F35" s="31">
        <v>2</v>
      </c>
      <c r="G35" s="17" t="s">
        <v>61</v>
      </c>
      <c r="H35" s="20">
        <v>2</v>
      </c>
      <c r="I35" s="23">
        <f t="shared" si="0"/>
        <v>8000</v>
      </c>
      <c r="J35" s="24"/>
    </row>
    <row r="36" spans="1:10" s="2" customFormat="1" ht="40" customHeight="1">
      <c r="A36" s="16">
        <v>30</v>
      </c>
      <c r="B36" s="61"/>
      <c r="C36" s="29" t="s">
        <v>190</v>
      </c>
      <c r="D36" s="30" t="s">
        <v>191</v>
      </c>
      <c r="E36" s="18">
        <v>1000</v>
      </c>
      <c r="F36" s="31">
        <v>3</v>
      </c>
      <c r="G36" s="17" t="s">
        <v>192</v>
      </c>
      <c r="H36" s="20">
        <v>4</v>
      </c>
      <c r="I36" s="23">
        <f t="shared" si="0"/>
        <v>12000</v>
      </c>
      <c r="J36" s="24"/>
    </row>
    <row r="37" spans="1:10" s="2" customFormat="1" ht="40" customHeight="1">
      <c r="A37" s="16">
        <v>31</v>
      </c>
      <c r="B37" s="61"/>
      <c r="C37" s="29" t="s">
        <v>62</v>
      </c>
      <c r="D37" s="30" t="s">
        <v>63</v>
      </c>
      <c r="E37" s="18">
        <v>1500</v>
      </c>
      <c r="F37" s="31">
        <v>1</v>
      </c>
      <c r="G37" s="17" t="s">
        <v>64</v>
      </c>
      <c r="H37" s="20">
        <v>1</v>
      </c>
      <c r="I37" s="23">
        <f t="shared" si="0"/>
        <v>1500</v>
      </c>
      <c r="J37" s="24"/>
    </row>
    <row r="38" spans="1:10" s="2" customFormat="1" ht="40" customHeight="1">
      <c r="A38" s="16">
        <v>32</v>
      </c>
      <c r="B38" s="61"/>
      <c r="C38" s="29" t="s">
        <v>65</v>
      </c>
      <c r="D38" s="30" t="s">
        <v>66</v>
      </c>
      <c r="E38" s="18">
        <v>350</v>
      </c>
      <c r="F38" s="31">
        <v>10</v>
      </c>
      <c r="G38" s="17" t="s">
        <v>67</v>
      </c>
      <c r="H38" s="20">
        <v>3</v>
      </c>
      <c r="I38" s="23">
        <f t="shared" si="0"/>
        <v>10500</v>
      </c>
      <c r="J38" s="24"/>
    </row>
    <row r="39" spans="1:10" s="1" customFormat="1" ht="34" customHeight="1">
      <c r="A39" s="55" t="s">
        <v>68</v>
      </c>
      <c r="B39" s="56"/>
      <c r="C39" s="57"/>
      <c r="D39" s="58"/>
      <c r="E39" s="57"/>
      <c r="F39" s="57"/>
      <c r="G39" s="57"/>
      <c r="H39" s="57"/>
      <c r="I39" s="25">
        <f>SUM(I7:I38)</f>
        <v>160400</v>
      </c>
      <c r="J39" s="26"/>
    </row>
    <row r="40" spans="1:10" s="1" customFormat="1" ht="34" customHeight="1">
      <c r="A40" s="52" t="s">
        <v>69</v>
      </c>
      <c r="B40" s="53"/>
      <c r="C40" s="53"/>
      <c r="D40" s="53"/>
      <c r="E40" s="53"/>
      <c r="F40" s="53"/>
      <c r="G40" s="53"/>
      <c r="H40" s="53"/>
      <c r="I40" s="53"/>
      <c r="J40" s="54"/>
    </row>
    <row r="41" spans="1:10" s="2" customFormat="1" ht="40" customHeight="1">
      <c r="A41" s="16">
        <v>1</v>
      </c>
      <c r="B41" s="61" t="s">
        <v>193</v>
      </c>
      <c r="C41" s="29" t="s">
        <v>194</v>
      </c>
      <c r="D41" s="33" t="s">
        <v>195</v>
      </c>
      <c r="E41" s="18">
        <v>300</v>
      </c>
      <c r="F41" s="31">
        <v>4</v>
      </c>
      <c r="G41" s="17" t="s">
        <v>39</v>
      </c>
      <c r="H41" s="20">
        <v>1</v>
      </c>
      <c r="I41" s="23">
        <f t="shared" ref="I41:I73" si="1">SUM(E41*F41*H41)</f>
        <v>1200</v>
      </c>
      <c r="J41" s="24"/>
    </row>
    <row r="42" spans="1:10" s="2" customFormat="1" ht="40" customHeight="1">
      <c r="A42" s="16">
        <v>2</v>
      </c>
      <c r="B42" s="61"/>
      <c r="C42" s="29" t="s">
        <v>196</v>
      </c>
      <c r="D42" s="32" t="s">
        <v>197</v>
      </c>
      <c r="E42" s="18">
        <v>120</v>
      </c>
      <c r="F42" s="31">
        <v>24</v>
      </c>
      <c r="G42" s="17" t="s">
        <v>140</v>
      </c>
      <c r="H42" s="20">
        <v>1</v>
      </c>
      <c r="I42" s="23">
        <f t="shared" si="1"/>
        <v>2880</v>
      </c>
      <c r="J42" s="24"/>
    </row>
    <row r="43" spans="1:10" s="2" customFormat="1" ht="53" customHeight="1">
      <c r="A43" s="16">
        <v>3</v>
      </c>
      <c r="B43" s="61" t="s">
        <v>129</v>
      </c>
      <c r="C43" s="29" t="s">
        <v>198</v>
      </c>
      <c r="D43" s="33" t="s">
        <v>199</v>
      </c>
      <c r="E43" s="18">
        <v>20</v>
      </c>
      <c r="F43" s="31">
        <v>3500</v>
      </c>
      <c r="G43" s="17" t="s">
        <v>200</v>
      </c>
      <c r="H43" s="20">
        <v>1</v>
      </c>
      <c r="I43" s="23">
        <f t="shared" si="1"/>
        <v>70000</v>
      </c>
      <c r="J43" s="24"/>
    </row>
    <row r="44" spans="1:10" s="2" customFormat="1" ht="40" customHeight="1">
      <c r="A44" s="16">
        <v>4</v>
      </c>
      <c r="B44" s="61"/>
      <c r="C44" s="29" t="s">
        <v>201</v>
      </c>
      <c r="D44" s="33" t="s">
        <v>202</v>
      </c>
      <c r="E44" s="18">
        <v>20</v>
      </c>
      <c r="F44" s="31">
        <v>450</v>
      </c>
      <c r="G44" s="17" t="s">
        <v>200</v>
      </c>
      <c r="H44" s="20">
        <v>1</v>
      </c>
      <c r="I44" s="23">
        <f t="shared" si="1"/>
        <v>9000</v>
      </c>
      <c r="J44" s="24"/>
    </row>
    <row r="45" spans="1:10" s="2" customFormat="1" ht="40" customHeight="1">
      <c r="A45" s="16">
        <v>5</v>
      </c>
      <c r="B45" s="61"/>
      <c r="C45" s="29" t="s">
        <v>203</v>
      </c>
      <c r="D45" s="33" t="s">
        <v>204</v>
      </c>
      <c r="E45" s="18">
        <v>300</v>
      </c>
      <c r="F45" s="31">
        <v>9</v>
      </c>
      <c r="G45" s="17" t="s">
        <v>36</v>
      </c>
      <c r="H45" s="20">
        <v>1</v>
      </c>
      <c r="I45" s="23">
        <f t="shared" si="1"/>
        <v>2700</v>
      </c>
      <c r="J45" s="24"/>
    </row>
    <row r="46" spans="1:10" s="2" customFormat="1" ht="40" customHeight="1">
      <c r="A46" s="16">
        <v>6</v>
      </c>
      <c r="B46" s="61"/>
      <c r="C46" s="62" t="s">
        <v>205</v>
      </c>
      <c r="D46" s="33" t="s">
        <v>206</v>
      </c>
      <c r="E46" s="18">
        <v>650</v>
      </c>
      <c r="F46" s="31">
        <v>22</v>
      </c>
      <c r="G46" s="17" t="s">
        <v>140</v>
      </c>
      <c r="H46" s="20">
        <v>1</v>
      </c>
      <c r="I46" s="23">
        <f t="shared" si="1"/>
        <v>14300</v>
      </c>
      <c r="J46" s="24"/>
    </row>
    <row r="47" spans="1:10" s="2" customFormat="1" ht="40" customHeight="1">
      <c r="A47" s="16">
        <v>7</v>
      </c>
      <c r="B47" s="61"/>
      <c r="C47" s="62"/>
      <c r="D47" s="33" t="s">
        <v>207</v>
      </c>
      <c r="E47" s="18">
        <v>650</v>
      </c>
      <c r="F47" s="31">
        <v>6</v>
      </c>
      <c r="G47" s="17" t="s">
        <v>140</v>
      </c>
      <c r="H47" s="20">
        <v>1</v>
      </c>
      <c r="I47" s="23">
        <f t="shared" si="1"/>
        <v>3900</v>
      </c>
      <c r="J47" s="24"/>
    </row>
    <row r="48" spans="1:10" s="2" customFormat="1" ht="40" customHeight="1">
      <c r="A48" s="16">
        <v>8</v>
      </c>
      <c r="B48" s="61"/>
      <c r="C48" s="29" t="s">
        <v>208</v>
      </c>
      <c r="D48" s="33" t="s">
        <v>209</v>
      </c>
      <c r="E48" s="18">
        <v>300</v>
      </c>
      <c r="F48" s="31">
        <v>16</v>
      </c>
      <c r="G48" s="17" t="s">
        <v>140</v>
      </c>
      <c r="H48" s="20">
        <v>1</v>
      </c>
      <c r="I48" s="23">
        <f t="shared" si="1"/>
        <v>4800</v>
      </c>
      <c r="J48" s="24"/>
    </row>
    <row r="49" spans="1:10" s="2" customFormat="1" ht="40" customHeight="1">
      <c r="A49" s="16">
        <v>9</v>
      </c>
      <c r="B49" s="61"/>
      <c r="C49" s="29" t="s">
        <v>141</v>
      </c>
      <c r="D49" s="33" t="s">
        <v>142</v>
      </c>
      <c r="E49" s="18">
        <v>200</v>
      </c>
      <c r="F49" s="31">
        <v>60</v>
      </c>
      <c r="G49" s="17" t="s">
        <v>140</v>
      </c>
      <c r="H49" s="20">
        <v>1</v>
      </c>
      <c r="I49" s="23">
        <f t="shared" si="1"/>
        <v>12000</v>
      </c>
      <c r="J49" s="24"/>
    </row>
    <row r="50" spans="1:10" s="2" customFormat="1" ht="40" customHeight="1">
      <c r="A50" s="16">
        <v>10</v>
      </c>
      <c r="B50" s="61"/>
      <c r="C50" s="29" t="s">
        <v>210</v>
      </c>
      <c r="D50" s="33" t="s">
        <v>211</v>
      </c>
      <c r="E50" s="18">
        <v>150</v>
      </c>
      <c r="F50" s="31">
        <v>12</v>
      </c>
      <c r="G50" s="17" t="s">
        <v>140</v>
      </c>
      <c r="H50" s="20">
        <v>1</v>
      </c>
      <c r="I50" s="23">
        <f t="shared" si="1"/>
        <v>1800</v>
      </c>
      <c r="J50" s="24"/>
    </row>
    <row r="51" spans="1:10" s="2" customFormat="1" ht="40" customHeight="1">
      <c r="A51" s="16">
        <v>11</v>
      </c>
      <c r="B51" s="61"/>
      <c r="C51" s="29" t="s">
        <v>143</v>
      </c>
      <c r="D51" s="33" t="s">
        <v>212</v>
      </c>
      <c r="E51" s="18">
        <v>300</v>
      </c>
      <c r="F51" s="31">
        <v>100</v>
      </c>
      <c r="G51" s="17" t="s">
        <v>145</v>
      </c>
      <c r="H51" s="20">
        <v>1</v>
      </c>
      <c r="I51" s="23">
        <f t="shared" si="1"/>
        <v>30000</v>
      </c>
      <c r="J51" s="24"/>
    </row>
    <row r="52" spans="1:10" s="2" customFormat="1" ht="40" customHeight="1">
      <c r="A52" s="16">
        <v>12</v>
      </c>
      <c r="B52" s="61"/>
      <c r="C52" s="29" t="s">
        <v>213</v>
      </c>
      <c r="D52" s="33" t="s">
        <v>142</v>
      </c>
      <c r="E52" s="18">
        <v>200</v>
      </c>
      <c r="F52" s="31">
        <v>40</v>
      </c>
      <c r="G52" s="17" t="s">
        <v>145</v>
      </c>
      <c r="H52" s="20">
        <v>1</v>
      </c>
      <c r="I52" s="23">
        <f t="shared" si="1"/>
        <v>8000</v>
      </c>
      <c r="J52" s="24"/>
    </row>
    <row r="53" spans="1:10" s="2" customFormat="1" ht="40" customHeight="1">
      <c r="A53" s="16">
        <v>13</v>
      </c>
      <c r="B53" s="61"/>
      <c r="C53" s="29" t="s">
        <v>214</v>
      </c>
      <c r="D53" s="33" t="s">
        <v>215</v>
      </c>
      <c r="E53" s="18">
        <v>200</v>
      </c>
      <c r="F53" s="31">
        <v>40</v>
      </c>
      <c r="G53" s="17" t="s">
        <v>145</v>
      </c>
      <c r="H53" s="20">
        <v>1</v>
      </c>
      <c r="I53" s="23">
        <f t="shared" si="1"/>
        <v>8000</v>
      </c>
      <c r="J53" s="24"/>
    </row>
    <row r="54" spans="1:10" s="2" customFormat="1" ht="40" customHeight="1">
      <c r="A54" s="16">
        <v>14</v>
      </c>
      <c r="B54" s="61"/>
      <c r="C54" s="29" t="s">
        <v>146</v>
      </c>
      <c r="D54" s="33" t="s">
        <v>147</v>
      </c>
      <c r="E54" s="18">
        <v>120</v>
      </c>
      <c r="F54" s="31">
        <v>120</v>
      </c>
      <c r="G54" s="17" t="s">
        <v>140</v>
      </c>
      <c r="H54" s="20">
        <v>1</v>
      </c>
      <c r="I54" s="23">
        <f t="shared" si="1"/>
        <v>14400</v>
      </c>
      <c r="J54" s="24"/>
    </row>
    <row r="55" spans="1:10" s="2" customFormat="1" ht="40" customHeight="1">
      <c r="A55" s="16">
        <v>15</v>
      </c>
      <c r="B55" s="61"/>
      <c r="C55" s="29" t="s">
        <v>216</v>
      </c>
      <c r="D55" s="33" t="s">
        <v>217</v>
      </c>
      <c r="E55" s="18">
        <v>4000</v>
      </c>
      <c r="F55" s="31">
        <v>2</v>
      </c>
      <c r="G55" s="17" t="s">
        <v>140</v>
      </c>
      <c r="H55" s="20">
        <v>1</v>
      </c>
      <c r="I55" s="23">
        <f t="shared" si="1"/>
        <v>8000</v>
      </c>
      <c r="J55" s="24"/>
    </row>
    <row r="56" spans="1:10" s="2" customFormat="1" ht="40" customHeight="1">
      <c r="A56" s="16">
        <v>16</v>
      </c>
      <c r="B56" s="61"/>
      <c r="C56" s="29" t="s">
        <v>218</v>
      </c>
      <c r="D56" s="33" t="s">
        <v>219</v>
      </c>
      <c r="E56" s="18">
        <v>800</v>
      </c>
      <c r="F56" s="31">
        <v>2</v>
      </c>
      <c r="G56" s="17" t="s">
        <v>140</v>
      </c>
      <c r="H56" s="20">
        <v>1</v>
      </c>
      <c r="I56" s="23">
        <f t="shared" si="1"/>
        <v>1600</v>
      </c>
      <c r="J56" s="24"/>
    </row>
    <row r="57" spans="1:10" s="2" customFormat="1" ht="40" customHeight="1">
      <c r="A57" s="16">
        <v>17</v>
      </c>
      <c r="B57" s="61"/>
      <c r="C57" s="29" t="s">
        <v>148</v>
      </c>
      <c r="D57" s="33" t="s">
        <v>220</v>
      </c>
      <c r="E57" s="18">
        <v>3000</v>
      </c>
      <c r="F57" s="31">
        <v>1</v>
      </c>
      <c r="G57" s="17" t="s">
        <v>145</v>
      </c>
      <c r="H57" s="20">
        <v>1</v>
      </c>
      <c r="I57" s="23">
        <f t="shared" si="1"/>
        <v>3000</v>
      </c>
      <c r="J57" s="24"/>
    </row>
    <row r="58" spans="1:10" s="2" customFormat="1" ht="40" customHeight="1">
      <c r="A58" s="16">
        <v>18</v>
      </c>
      <c r="B58" s="61"/>
      <c r="C58" s="29" t="s">
        <v>221</v>
      </c>
      <c r="D58" s="33" t="s">
        <v>222</v>
      </c>
      <c r="E58" s="18">
        <v>500</v>
      </c>
      <c r="F58" s="31">
        <v>12</v>
      </c>
      <c r="G58" s="17" t="s">
        <v>140</v>
      </c>
      <c r="H58" s="20">
        <v>1</v>
      </c>
      <c r="I58" s="23">
        <f t="shared" si="1"/>
        <v>6000</v>
      </c>
      <c r="J58" s="24"/>
    </row>
    <row r="59" spans="1:10" s="2" customFormat="1" ht="40" customHeight="1">
      <c r="A59" s="16">
        <v>19</v>
      </c>
      <c r="B59" s="61"/>
      <c r="C59" s="29" t="s">
        <v>223</v>
      </c>
      <c r="D59" s="32" t="s">
        <v>223</v>
      </c>
      <c r="E59" s="18">
        <v>1500</v>
      </c>
      <c r="F59" s="31">
        <v>4</v>
      </c>
      <c r="G59" s="17" t="s">
        <v>145</v>
      </c>
      <c r="H59" s="20">
        <v>1</v>
      </c>
      <c r="I59" s="23">
        <f t="shared" si="1"/>
        <v>6000</v>
      </c>
      <c r="J59" s="24"/>
    </row>
    <row r="60" spans="1:10" s="2" customFormat="1" ht="40" customHeight="1">
      <c r="A60" s="16">
        <v>20</v>
      </c>
      <c r="B60" s="61"/>
      <c r="C60" s="29" t="s">
        <v>150</v>
      </c>
      <c r="D60" s="33" t="s">
        <v>151</v>
      </c>
      <c r="E60" s="18">
        <v>200</v>
      </c>
      <c r="F60" s="31">
        <v>6</v>
      </c>
      <c r="G60" s="17" t="s">
        <v>36</v>
      </c>
      <c r="H60" s="20">
        <v>1</v>
      </c>
      <c r="I60" s="23">
        <f t="shared" si="1"/>
        <v>1200</v>
      </c>
      <c r="J60" s="24"/>
    </row>
    <row r="61" spans="1:10" s="2" customFormat="1" ht="40" customHeight="1">
      <c r="A61" s="16">
        <v>21</v>
      </c>
      <c r="B61" s="61"/>
      <c r="C61" s="29" t="s">
        <v>152</v>
      </c>
      <c r="D61" s="30" t="s">
        <v>153</v>
      </c>
      <c r="E61" s="18">
        <v>3000</v>
      </c>
      <c r="F61" s="31">
        <v>1</v>
      </c>
      <c r="G61" s="17" t="s">
        <v>64</v>
      </c>
      <c r="H61" s="20">
        <v>1</v>
      </c>
      <c r="I61" s="23">
        <f t="shared" si="1"/>
        <v>3000</v>
      </c>
      <c r="J61" s="24"/>
    </row>
    <row r="62" spans="1:10" s="2" customFormat="1" ht="40" customHeight="1">
      <c r="A62" s="16">
        <v>22</v>
      </c>
      <c r="B62" s="61"/>
      <c r="C62" s="29" t="s">
        <v>154</v>
      </c>
      <c r="D62" s="32" t="s">
        <v>155</v>
      </c>
      <c r="E62" s="18">
        <v>0</v>
      </c>
      <c r="F62" s="31">
        <v>8</v>
      </c>
      <c r="G62" s="17" t="s">
        <v>36</v>
      </c>
      <c r="H62" s="20">
        <v>1</v>
      </c>
      <c r="I62" s="23">
        <f t="shared" si="1"/>
        <v>0</v>
      </c>
      <c r="J62" s="24"/>
    </row>
    <row r="63" spans="1:10" s="2" customFormat="1" ht="40" customHeight="1">
      <c r="A63" s="16">
        <v>23</v>
      </c>
      <c r="B63" s="61"/>
      <c r="C63" s="29" t="s">
        <v>156</v>
      </c>
      <c r="D63" s="32" t="s">
        <v>157</v>
      </c>
      <c r="E63" s="18">
        <v>0</v>
      </c>
      <c r="F63" s="31">
        <v>1</v>
      </c>
      <c r="G63" s="17" t="s">
        <v>39</v>
      </c>
      <c r="H63" s="20">
        <v>1</v>
      </c>
      <c r="I63" s="23">
        <f t="shared" si="1"/>
        <v>0</v>
      </c>
      <c r="J63" s="24"/>
    </row>
    <row r="64" spans="1:10" s="2" customFormat="1" ht="40" customHeight="1">
      <c r="A64" s="16">
        <v>24</v>
      </c>
      <c r="B64" s="61"/>
      <c r="C64" s="29" t="s">
        <v>158</v>
      </c>
      <c r="D64" s="32" t="s">
        <v>159</v>
      </c>
      <c r="E64" s="18">
        <v>0</v>
      </c>
      <c r="F64" s="31">
        <v>4</v>
      </c>
      <c r="G64" s="17" t="s">
        <v>36</v>
      </c>
      <c r="H64" s="20">
        <v>1</v>
      </c>
      <c r="I64" s="23">
        <f t="shared" si="1"/>
        <v>0</v>
      </c>
      <c r="J64" s="24"/>
    </row>
    <row r="65" spans="1:10" s="2" customFormat="1" ht="40" customHeight="1">
      <c r="A65" s="16">
        <v>25</v>
      </c>
      <c r="B65" s="61" t="s">
        <v>160</v>
      </c>
      <c r="C65" s="29" t="s">
        <v>161</v>
      </c>
      <c r="D65" s="33" t="s">
        <v>224</v>
      </c>
      <c r="E65" s="18">
        <v>500</v>
      </c>
      <c r="F65" s="31">
        <v>24</v>
      </c>
      <c r="G65" s="17" t="s">
        <v>163</v>
      </c>
      <c r="H65" s="20">
        <v>1</v>
      </c>
      <c r="I65" s="23">
        <f t="shared" si="1"/>
        <v>12000</v>
      </c>
      <c r="J65" s="24"/>
    </row>
    <row r="66" spans="1:10" s="2" customFormat="1" ht="40" customHeight="1">
      <c r="A66" s="16">
        <v>26</v>
      </c>
      <c r="B66" s="61"/>
      <c r="C66" s="29" t="s">
        <v>164</v>
      </c>
      <c r="D66" s="33" t="s">
        <v>165</v>
      </c>
      <c r="E66" s="18">
        <v>500</v>
      </c>
      <c r="F66" s="31">
        <v>12</v>
      </c>
      <c r="G66" s="17" t="s">
        <v>163</v>
      </c>
      <c r="H66" s="20">
        <v>1</v>
      </c>
      <c r="I66" s="23">
        <f t="shared" si="1"/>
        <v>6000</v>
      </c>
      <c r="J66" s="24"/>
    </row>
    <row r="67" spans="1:10" s="2" customFormat="1" ht="40" customHeight="1">
      <c r="A67" s="16">
        <v>27</v>
      </c>
      <c r="B67" s="61"/>
      <c r="C67" s="29" t="s">
        <v>166</v>
      </c>
      <c r="D67" s="33" t="s">
        <v>167</v>
      </c>
      <c r="E67" s="18">
        <v>400</v>
      </c>
      <c r="F67" s="31">
        <v>8</v>
      </c>
      <c r="G67" s="17" t="s">
        <v>163</v>
      </c>
      <c r="H67" s="20">
        <v>1</v>
      </c>
      <c r="I67" s="23">
        <f t="shared" si="1"/>
        <v>3200</v>
      </c>
      <c r="J67" s="24"/>
    </row>
    <row r="68" spans="1:10" s="2" customFormat="1" ht="40" customHeight="1">
      <c r="A68" s="16">
        <v>28</v>
      </c>
      <c r="B68" s="61"/>
      <c r="C68" s="29" t="s">
        <v>168</v>
      </c>
      <c r="D68" s="33" t="s">
        <v>169</v>
      </c>
      <c r="E68" s="18">
        <v>2000</v>
      </c>
      <c r="F68" s="31">
        <v>1</v>
      </c>
      <c r="G68" s="17" t="s">
        <v>145</v>
      </c>
      <c r="H68" s="20">
        <v>1</v>
      </c>
      <c r="I68" s="23">
        <f t="shared" si="1"/>
        <v>2000</v>
      </c>
      <c r="J68" s="24"/>
    </row>
    <row r="69" spans="1:10" s="2" customFormat="1" ht="40" customHeight="1">
      <c r="A69" s="16">
        <v>29</v>
      </c>
      <c r="B69" s="61"/>
      <c r="C69" s="29" t="s">
        <v>170</v>
      </c>
      <c r="D69" s="33" t="s">
        <v>171</v>
      </c>
      <c r="E69" s="18">
        <v>300</v>
      </c>
      <c r="F69" s="31">
        <v>2</v>
      </c>
      <c r="G69" s="17" t="s">
        <v>145</v>
      </c>
      <c r="H69" s="20">
        <v>1</v>
      </c>
      <c r="I69" s="23">
        <f t="shared" si="1"/>
        <v>600</v>
      </c>
      <c r="J69" s="24"/>
    </row>
    <row r="70" spans="1:10" s="2" customFormat="1" ht="40" customHeight="1">
      <c r="A70" s="16">
        <v>30</v>
      </c>
      <c r="B70" s="61"/>
      <c r="C70" s="29" t="s">
        <v>172</v>
      </c>
      <c r="D70" s="33" t="s">
        <v>173</v>
      </c>
      <c r="E70" s="18">
        <v>300</v>
      </c>
      <c r="F70" s="31">
        <v>8</v>
      </c>
      <c r="G70" s="17" t="s">
        <v>140</v>
      </c>
      <c r="H70" s="20">
        <v>1</v>
      </c>
      <c r="I70" s="23">
        <f t="shared" si="1"/>
        <v>2400</v>
      </c>
      <c r="J70" s="24"/>
    </row>
    <row r="71" spans="1:10" s="2" customFormat="1" ht="40" customHeight="1">
      <c r="A71" s="16">
        <v>31</v>
      </c>
      <c r="B71" s="61"/>
      <c r="C71" s="29" t="s">
        <v>225</v>
      </c>
      <c r="D71" s="33"/>
      <c r="E71" s="18">
        <v>800</v>
      </c>
      <c r="F71" s="31">
        <v>8</v>
      </c>
      <c r="G71" s="17" t="s">
        <v>36</v>
      </c>
      <c r="H71" s="20">
        <v>1</v>
      </c>
      <c r="I71" s="23">
        <f t="shared" si="1"/>
        <v>6400</v>
      </c>
      <c r="J71" s="24"/>
    </row>
    <row r="72" spans="1:10" s="2" customFormat="1" ht="40" customHeight="1">
      <c r="A72" s="16">
        <v>32</v>
      </c>
      <c r="B72" s="61"/>
      <c r="C72" s="29" t="s">
        <v>174</v>
      </c>
      <c r="D72" s="33" t="s">
        <v>175</v>
      </c>
      <c r="E72" s="18">
        <v>200</v>
      </c>
      <c r="F72" s="31">
        <v>4</v>
      </c>
      <c r="G72" s="17" t="s">
        <v>145</v>
      </c>
      <c r="H72" s="20">
        <v>1</v>
      </c>
      <c r="I72" s="23">
        <f t="shared" si="1"/>
        <v>800</v>
      </c>
      <c r="J72" s="24"/>
    </row>
    <row r="73" spans="1:10" s="2" customFormat="1" ht="40" customHeight="1">
      <c r="A73" s="16">
        <v>33</v>
      </c>
      <c r="B73" s="61"/>
      <c r="C73" s="29" t="s">
        <v>176</v>
      </c>
      <c r="D73" s="33" t="s">
        <v>177</v>
      </c>
      <c r="E73" s="18">
        <v>300</v>
      </c>
      <c r="F73" s="31">
        <v>1</v>
      </c>
      <c r="G73" s="17" t="s">
        <v>145</v>
      </c>
      <c r="H73" s="20">
        <v>1</v>
      </c>
      <c r="I73" s="23">
        <f t="shared" si="1"/>
        <v>300</v>
      </c>
      <c r="J73" s="24"/>
    </row>
    <row r="74" spans="1:10" s="2" customFormat="1" ht="40" customHeight="1">
      <c r="A74" s="16">
        <v>34</v>
      </c>
      <c r="B74" s="61"/>
      <c r="C74" s="29" t="s">
        <v>226</v>
      </c>
      <c r="D74" s="33" t="s">
        <v>227</v>
      </c>
      <c r="E74" s="18">
        <v>3000</v>
      </c>
      <c r="F74" s="31">
        <v>1</v>
      </c>
      <c r="G74" s="17" t="s">
        <v>36</v>
      </c>
      <c r="H74" s="20">
        <v>1</v>
      </c>
      <c r="I74" s="23">
        <f t="shared" ref="I74:I86" si="2">SUM(E74*F74*H74)</f>
        <v>3000</v>
      </c>
      <c r="J74" s="24"/>
    </row>
    <row r="75" spans="1:10" s="2" customFormat="1" ht="40" customHeight="1">
      <c r="A75" s="16">
        <v>35</v>
      </c>
      <c r="B75" s="61" t="s">
        <v>178</v>
      </c>
      <c r="C75" s="29" t="s">
        <v>179</v>
      </c>
      <c r="D75" s="33" t="s">
        <v>228</v>
      </c>
      <c r="E75" s="18">
        <v>250</v>
      </c>
      <c r="F75" s="31">
        <v>96</v>
      </c>
      <c r="G75" s="17" t="s">
        <v>33</v>
      </c>
      <c r="H75" s="20">
        <v>1</v>
      </c>
      <c r="I75" s="23">
        <f t="shared" si="2"/>
        <v>24000</v>
      </c>
      <c r="J75" s="24"/>
    </row>
    <row r="76" spans="1:10" s="2" customFormat="1" ht="40" customHeight="1">
      <c r="A76" s="16">
        <v>36</v>
      </c>
      <c r="B76" s="61"/>
      <c r="C76" s="29" t="s">
        <v>183</v>
      </c>
      <c r="D76" s="33" t="s">
        <v>229</v>
      </c>
      <c r="E76" s="18">
        <v>250</v>
      </c>
      <c r="F76" s="31">
        <v>52</v>
      </c>
      <c r="G76" s="17" t="s">
        <v>33</v>
      </c>
      <c r="H76" s="20">
        <v>1</v>
      </c>
      <c r="I76" s="23">
        <f t="shared" si="2"/>
        <v>13000</v>
      </c>
      <c r="J76" s="24"/>
    </row>
    <row r="77" spans="1:10" s="2" customFormat="1" ht="40" customHeight="1">
      <c r="A77" s="16">
        <v>37</v>
      </c>
      <c r="B77" s="61"/>
      <c r="C77" s="29" t="s">
        <v>176</v>
      </c>
      <c r="D77" s="33" t="s">
        <v>185</v>
      </c>
      <c r="E77" s="18">
        <v>300</v>
      </c>
      <c r="F77" s="31">
        <v>2</v>
      </c>
      <c r="G77" s="17" t="s">
        <v>145</v>
      </c>
      <c r="H77" s="20">
        <v>1</v>
      </c>
      <c r="I77" s="23">
        <f t="shared" si="2"/>
        <v>600</v>
      </c>
      <c r="J77" s="24"/>
    </row>
    <row r="78" spans="1:10" s="2" customFormat="1" ht="40" customHeight="1">
      <c r="A78" s="16">
        <v>38</v>
      </c>
      <c r="B78" s="61"/>
      <c r="C78" s="29" t="s">
        <v>186</v>
      </c>
      <c r="D78" s="33" t="s">
        <v>230</v>
      </c>
      <c r="E78" s="18">
        <v>15000</v>
      </c>
      <c r="F78" s="31">
        <v>1</v>
      </c>
      <c r="G78" s="17" t="s">
        <v>36</v>
      </c>
      <c r="H78" s="20">
        <v>1</v>
      </c>
      <c r="I78" s="23">
        <f t="shared" si="2"/>
        <v>15000</v>
      </c>
      <c r="J78" s="24"/>
    </row>
    <row r="79" spans="1:10" s="2" customFormat="1" ht="40" customHeight="1">
      <c r="A79" s="16">
        <v>39</v>
      </c>
      <c r="B79" s="61" t="s">
        <v>231</v>
      </c>
      <c r="C79" s="62" t="s">
        <v>232</v>
      </c>
      <c r="D79" s="33" t="s">
        <v>233</v>
      </c>
      <c r="E79" s="18">
        <v>2500</v>
      </c>
      <c r="F79" s="31">
        <v>4</v>
      </c>
      <c r="G79" s="17" t="s">
        <v>234</v>
      </c>
      <c r="H79" s="20">
        <v>1</v>
      </c>
      <c r="I79" s="23">
        <f t="shared" si="2"/>
        <v>10000</v>
      </c>
      <c r="J79" s="24"/>
    </row>
    <row r="80" spans="1:10" s="2" customFormat="1" ht="40" customHeight="1">
      <c r="A80" s="16">
        <v>40</v>
      </c>
      <c r="B80" s="61"/>
      <c r="C80" s="62"/>
      <c r="D80" s="33" t="s">
        <v>235</v>
      </c>
      <c r="E80" s="18">
        <v>350</v>
      </c>
      <c r="F80" s="31">
        <v>56</v>
      </c>
      <c r="G80" s="17" t="s">
        <v>236</v>
      </c>
      <c r="H80" s="20">
        <v>1</v>
      </c>
      <c r="I80" s="23">
        <f t="shared" si="2"/>
        <v>19600</v>
      </c>
      <c r="J80" s="24"/>
    </row>
    <row r="81" spans="1:12" s="2" customFormat="1" ht="40" customHeight="1">
      <c r="A81" s="16">
        <v>41</v>
      </c>
      <c r="B81" s="61"/>
      <c r="C81" s="62"/>
      <c r="D81" s="33" t="s">
        <v>237</v>
      </c>
      <c r="E81" s="18">
        <v>2000</v>
      </c>
      <c r="F81" s="31">
        <v>3</v>
      </c>
      <c r="G81" s="17" t="s">
        <v>234</v>
      </c>
      <c r="H81" s="20">
        <v>1</v>
      </c>
      <c r="I81" s="23">
        <f t="shared" si="2"/>
        <v>6000</v>
      </c>
      <c r="J81" s="24"/>
    </row>
    <row r="82" spans="1:12" s="2" customFormat="1" ht="40" customHeight="1">
      <c r="A82" s="16">
        <v>42</v>
      </c>
      <c r="B82" s="61"/>
      <c r="C82" s="62"/>
      <c r="D82" s="33" t="s">
        <v>235</v>
      </c>
      <c r="E82" s="18">
        <v>250</v>
      </c>
      <c r="F82" s="31">
        <v>42</v>
      </c>
      <c r="G82" s="17" t="s">
        <v>236</v>
      </c>
      <c r="H82" s="20">
        <v>1</v>
      </c>
      <c r="I82" s="23">
        <f t="shared" si="2"/>
        <v>10500</v>
      </c>
      <c r="J82" s="24"/>
    </row>
    <row r="83" spans="1:12" s="2" customFormat="1" ht="40" customHeight="1">
      <c r="A83" s="16">
        <v>43</v>
      </c>
      <c r="B83" s="61" t="s">
        <v>58</v>
      </c>
      <c r="C83" s="29" t="s">
        <v>59</v>
      </c>
      <c r="D83" s="30" t="s">
        <v>60</v>
      </c>
      <c r="E83" s="18">
        <v>2000</v>
      </c>
      <c r="F83" s="31">
        <v>2</v>
      </c>
      <c r="G83" s="17" t="s">
        <v>61</v>
      </c>
      <c r="H83" s="20">
        <v>2</v>
      </c>
      <c r="I83" s="23">
        <f t="shared" si="2"/>
        <v>8000</v>
      </c>
      <c r="J83" s="24"/>
    </row>
    <row r="84" spans="1:12" s="2" customFormat="1" ht="40" customHeight="1">
      <c r="A84" s="16">
        <v>44</v>
      </c>
      <c r="B84" s="61"/>
      <c r="C84" s="29" t="s">
        <v>190</v>
      </c>
      <c r="D84" s="30" t="s">
        <v>238</v>
      </c>
      <c r="E84" s="18">
        <v>1000</v>
      </c>
      <c r="F84" s="31">
        <v>8</v>
      </c>
      <c r="G84" s="17" t="s">
        <v>192</v>
      </c>
      <c r="H84" s="20">
        <v>4</v>
      </c>
      <c r="I84" s="23">
        <f t="shared" si="2"/>
        <v>32000</v>
      </c>
      <c r="J84" s="24"/>
    </row>
    <row r="85" spans="1:12" s="2" customFormat="1" ht="40" customHeight="1">
      <c r="A85" s="16">
        <v>45</v>
      </c>
      <c r="B85" s="61"/>
      <c r="C85" s="29" t="s">
        <v>62</v>
      </c>
      <c r="D85" s="30" t="s">
        <v>63</v>
      </c>
      <c r="E85" s="18">
        <v>1500</v>
      </c>
      <c r="F85" s="31">
        <v>1</v>
      </c>
      <c r="G85" s="17" t="s">
        <v>64</v>
      </c>
      <c r="H85" s="20">
        <v>1</v>
      </c>
      <c r="I85" s="23">
        <f t="shared" si="2"/>
        <v>1500</v>
      </c>
      <c r="J85" s="24"/>
    </row>
    <row r="86" spans="1:12" s="2" customFormat="1" ht="40" customHeight="1">
      <c r="A86" s="16">
        <v>46</v>
      </c>
      <c r="B86" s="61"/>
      <c r="C86" s="29" t="s">
        <v>65</v>
      </c>
      <c r="D86" s="30" t="s">
        <v>66</v>
      </c>
      <c r="E86" s="18">
        <v>350</v>
      </c>
      <c r="F86" s="31">
        <v>12</v>
      </c>
      <c r="G86" s="17" t="s">
        <v>67</v>
      </c>
      <c r="H86" s="20">
        <v>5</v>
      </c>
      <c r="I86" s="23">
        <f t="shared" si="2"/>
        <v>21000</v>
      </c>
      <c r="J86" s="24"/>
    </row>
    <row r="87" spans="1:12" s="1" customFormat="1" ht="34" customHeight="1">
      <c r="A87" s="55" t="s">
        <v>68</v>
      </c>
      <c r="B87" s="56"/>
      <c r="C87" s="57"/>
      <c r="D87" s="58"/>
      <c r="E87" s="57"/>
      <c r="F87" s="57"/>
      <c r="G87" s="57"/>
      <c r="H87" s="57"/>
      <c r="I87" s="25">
        <f>SUM(I41:I86)</f>
        <v>409680</v>
      </c>
      <c r="J87" s="26"/>
    </row>
    <row r="88" spans="1:12" s="1" customFormat="1" ht="36" customHeight="1">
      <c r="A88" s="59" t="s">
        <v>14</v>
      </c>
      <c r="B88" s="60"/>
      <c r="C88" s="60"/>
      <c r="D88" s="60"/>
      <c r="E88" s="60"/>
      <c r="F88" s="60"/>
      <c r="G88" s="60"/>
      <c r="H88" s="60"/>
      <c r="I88" s="27">
        <f>SUM(I39,I87,)</f>
        <v>570080</v>
      </c>
      <c r="J88" s="28"/>
    </row>
    <row r="89" spans="1:12" ht="16.5" customHeight="1">
      <c r="K89" s="1"/>
      <c r="L89" s="1"/>
    </row>
    <row r="90" spans="1:12" ht="16.5" customHeight="1">
      <c r="K90" s="1"/>
      <c r="L90" s="1"/>
    </row>
    <row r="91" spans="1:12" ht="16.5" customHeight="1">
      <c r="K91" s="1"/>
      <c r="L91" s="1"/>
    </row>
    <row r="92" spans="1:12" ht="16.5" customHeight="1">
      <c r="K92" s="1"/>
      <c r="L92" s="1"/>
    </row>
    <row r="93" spans="1:12" ht="16.5" customHeight="1">
      <c r="K93" s="1"/>
      <c r="L93" s="1"/>
    </row>
    <row r="94" spans="1:12" ht="16.5" customHeight="1">
      <c r="K94" s="1"/>
      <c r="L94" s="1"/>
    </row>
  </sheetData>
  <autoFilter ref="A5:J88" xr:uid="{00000000-0009-0000-0000-000002000000}"/>
  <mergeCells count="18">
    <mergeCell ref="A88:H88"/>
    <mergeCell ref="B7:B20"/>
    <mergeCell ref="B21:B28"/>
    <mergeCell ref="B29:B34"/>
    <mergeCell ref="B35:B38"/>
    <mergeCell ref="B41:B42"/>
    <mergeCell ref="B43:B64"/>
    <mergeCell ref="B65:B74"/>
    <mergeCell ref="B75:B78"/>
    <mergeCell ref="B79:B82"/>
    <mergeCell ref="B83:B86"/>
    <mergeCell ref="C46:C47"/>
    <mergeCell ref="C79:C82"/>
    <mergeCell ref="A1:J1"/>
    <mergeCell ref="A6:J6"/>
    <mergeCell ref="A39:H39"/>
    <mergeCell ref="A40:J40"/>
    <mergeCell ref="A87:H87"/>
  </mergeCells>
  <phoneticPr fontId="13" type="noConversion"/>
  <conditionalFormatting sqref="E7:E21">
    <cfRule type="cellIs" dxfId="8" priority="50" stopIfTrue="1" operator="lessThan">
      <formula>0</formula>
    </cfRule>
  </conditionalFormatting>
  <conditionalFormatting sqref="E29:E38">
    <cfRule type="cellIs" dxfId="7" priority="22" stopIfTrue="1" operator="lessThan">
      <formula>0</formula>
    </cfRule>
  </conditionalFormatting>
  <conditionalFormatting sqref="E41:E86">
    <cfRule type="cellIs" dxfId="6" priority="1" stopIfTrue="1" operator="lessThan">
      <formula>0</formula>
    </cfRule>
  </conditionalFormatting>
  <conditionalFormatting sqref="G7:G38">
    <cfRule type="cellIs" dxfId="5" priority="26" stopIfTrue="1" operator="lessThan">
      <formula>0</formula>
    </cfRule>
  </conditionalFormatting>
  <conditionalFormatting sqref="G41:G86">
    <cfRule type="cellIs" dxfId="4" priority="2" stopIfTrue="1" operator="lessThan">
      <formula>0</formula>
    </cfRule>
  </conditionalFormatting>
  <conditionalFormatting sqref="I7:I39">
    <cfRule type="cellIs" dxfId="3" priority="43" stopIfTrue="1" operator="lessThan">
      <formula>0</formula>
    </cfRule>
  </conditionalFormatting>
  <conditionalFormatting sqref="I41:I88">
    <cfRule type="cellIs" dxfId="2" priority="3" stopIfTrue="1" operator="lessThan">
      <formula>0</formula>
    </cfRule>
  </conditionalFormatting>
  <pageMargins left="0.55000000000000004" right="0.27500000000000002" top="0.98402777777777795" bottom="0.98402777777777795" header="0.297916666666667" footer="0.59027777777777801"/>
  <pageSetup paperSize="8" scale="56" fitToHeight="0" orientation="portrait" useFirstPageNumber="1"/>
  <headerFooter>
    <oddFooter>&amp;C&amp;"Helvetica Neue,Regular"&amp;12&amp;P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"/>
  <sheetViews>
    <sheetView showGridLines="0" workbookViewId="0">
      <selection activeCell="D8" sqref="D8"/>
    </sheetView>
  </sheetViews>
  <sheetFormatPr baseColWidth="10" defaultColWidth="9" defaultRowHeight="16.5" customHeight="1"/>
  <cols>
    <col min="1" max="1" width="7.6640625" style="3" customWidth="1"/>
    <col min="2" max="2" width="20" style="4" customWidth="1"/>
    <col min="3" max="3" width="31.83203125" style="4" customWidth="1"/>
    <col min="4" max="4" width="52.5" style="4" customWidth="1"/>
    <col min="5" max="5" width="14.6640625" style="4" customWidth="1"/>
    <col min="6" max="7" width="7" style="4" customWidth="1"/>
    <col min="8" max="8" width="7.6640625" style="4" customWidth="1"/>
    <col min="9" max="9" width="23" style="4" customWidth="1"/>
    <col min="10" max="10" width="25.83203125" style="5" customWidth="1"/>
    <col min="11" max="16373" width="11" style="6" customWidth="1"/>
    <col min="16374" max="16384" width="11" style="6"/>
  </cols>
  <sheetData>
    <row r="1" spans="1:12" s="1" customFormat="1" ht="6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51"/>
    </row>
    <row r="2" spans="1:12" s="1" customFormat="1" ht="28" customHeight="1">
      <c r="A2" s="7" t="s">
        <v>16</v>
      </c>
      <c r="B2" s="8"/>
      <c r="C2" s="9"/>
      <c r="D2" s="10"/>
      <c r="E2" s="11" t="s">
        <v>248</v>
      </c>
      <c r="F2" s="12"/>
      <c r="G2" s="12"/>
      <c r="H2" s="13"/>
      <c r="I2" s="13"/>
      <c r="J2" s="21"/>
    </row>
    <row r="3" spans="1:12" s="1" customFormat="1" ht="28" customHeight="1">
      <c r="A3" s="7" t="s">
        <v>17</v>
      </c>
      <c r="B3" s="8"/>
      <c r="C3" s="9"/>
      <c r="D3" s="10"/>
      <c r="E3" s="11" t="s">
        <v>18</v>
      </c>
      <c r="F3" s="12"/>
      <c r="G3" s="12"/>
      <c r="H3" s="13"/>
      <c r="I3" s="13"/>
      <c r="J3" s="21"/>
    </row>
    <row r="4" spans="1:12" s="1" customFormat="1" ht="28" customHeight="1">
      <c r="A4" s="7" t="s">
        <v>19</v>
      </c>
      <c r="B4" s="8"/>
      <c r="C4" s="9"/>
      <c r="D4" s="10"/>
      <c r="E4" s="11" t="s">
        <v>128</v>
      </c>
      <c r="F4" s="12"/>
      <c r="G4" s="12"/>
      <c r="H4" s="13"/>
      <c r="I4" s="13"/>
      <c r="J4" s="21"/>
    </row>
    <row r="5" spans="1:12" s="1" customFormat="1" ht="34" customHeight="1">
      <c r="A5" s="14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5" t="s">
        <v>28</v>
      </c>
      <c r="I5" s="15" t="s">
        <v>14</v>
      </c>
      <c r="J5" s="22" t="s">
        <v>4</v>
      </c>
    </row>
    <row r="6" spans="1:12" s="1" customFormat="1" ht="34" customHeight="1">
      <c r="A6" s="52" t="s">
        <v>239</v>
      </c>
      <c r="B6" s="53"/>
      <c r="C6" s="53"/>
      <c r="D6" s="53"/>
      <c r="E6" s="53"/>
      <c r="F6" s="53"/>
      <c r="G6" s="53"/>
      <c r="H6" s="53"/>
      <c r="I6" s="53"/>
      <c r="J6" s="54"/>
    </row>
    <row r="7" spans="1:12" s="2" customFormat="1" ht="40" customHeight="1">
      <c r="A7" s="16">
        <v>1</v>
      </c>
      <c r="B7" s="63" t="s">
        <v>240</v>
      </c>
      <c r="C7" s="17" t="s">
        <v>241</v>
      </c>
      <c r="D7" s="30" t="s">
        <v>242</v>
      </c>
      <c r="E7" s="18">
        <v>800</v>
      </c>
      <c r="F7" s="19">
        <v>4</v>
      </c>
      <c r="G7" s="19" t="s">
        <v>192</v>
      </c>
      <c r="H7" s="20">
        <v>5</v>
      </c>
      <c r="I7" s="23">
        <f>SUM(E7*F7*H7)</f>
        <v>16000</v>
      </c>
      <c r="J7" s="24"/>
    </row>
    <row r="8" spans="1:12" s="2" customFormat="1" ht="40" customHeight="1">
      <c r="A8" s="16">
        <v>2</v>
      </c>
      <c r="B8" s="63"/>
      <c r="C8" s="17" t="s">
        <v>243</v>
      </c>
      <c r="D8" s="30" t="s">
        <v>244</v>
      </c>
      <c r="E8" s="18">
        <v>5000</v>
      </c>
      <c r="F8" s="19">
        <v>1</v>
      </c>
      <c r="G8" s="19" t="s">
        <v>64</v>
      </c>
      <c r="H8" s="20">
        <v>1</v>
      </c>
      <c r="I8" s="23">
        <f>SUM(E8*F8*H8)</f>
        <v>5000</v>
      </c>
      <c r="J8" s="24"/>
    </row>
    <row r="9" spans="1:12" s="2" customFormat="1" ht="40" customHeight="1">
      <c r="A9" s="16">
        <v>3</v>
      </c>
      <c r="B9" s="17" t="s">
        <v>245</v>
      </c>
      <c r="C9" s="17" t="s">
        <v>246</v>
      </c>
      <c r="D9" s="33" t="s">
        <v>247</v>
      </c>
      <c r="E9" s="18">
        <v>600</v>
      </c>
      <c r="F9" s="19">
        <v>10</v>
      </c>
      <c r="G9" s="19" t="s">
        <v>90</v>
      </c>
      <c r="H9" s="20">
        <v>1</v>
      </c>
      <c r="I9" s="23">
        <f>SUM(E9*F9*H9)</f>
        <v>6000</v>
      </c>
      <c r="J9" s="24"/>
    </row>
    <row r="10" spans="1:12" s="1" customFormat="1" ht="34" customHeight="1">
      <c r="A10" s="55" t="s">
        <v>68</v>
      </c>
      <c r="B10" s="56"/>
      <c r="C10" s="57"/>
      <c r="D10" s="58"/>
      <c r="E10" s="57"/>
      <c r="F10" s="57"/>
      <c r="G10" s="57"/>
      <c r="H10" s="57"/>
      <c r="I10" s="25">
        <f>SUM(I7:I9)</f>
        <v>27000</v>
      </c>
      <c r="J10" s="26"/>
    </row>
    <row r="11" spans="1:12" s="1" customFormat="1" ht="36" customHeight="1">
      <c r="A11" s="59" t="s">
        <v>14</v>
      </c>
      <c r="B11" s="60"/>
      <c r="C11" s="60"/>
      <c r="D11" s="60"/>
      <c r="E11" s="60"/>
      <c r="F11" s="60"/>
      <c r="G11" s="60"/>
      <c r="H11" s="60"/>
      <c r="I11" s="27">
        <f>SUM(I10)</f>
        <v>27000</v>
      </c>
      <c r="J11" s="28"/>
    </row>
    <row r="12" spans="1:12" ht="16.5" customHeight="1">
      <c r="K12" s="1"/>
      <c r="L12" s="1"/>
    </row>
    <row r="13" spans="1:12" ht="16.5" customHeight="1">
      <c r="K13" s="1"/>
      <c r="L13" s="1"/>
    </row>
    <row r="14" spans="1:12" ht="16.5" customHeight="1">
      <c r="K14" s="1"/>
      <c r="L14" s="1"/>
    </row>
    <row r="15" spans="1:12" ht="16.5" customHeight="1">
      <c r="K15" s="1"/>
      <c r="L15" s="1"/>
    </row>
    <row r="16" spans="1:12" ht="16.5" customHeight="1">
      <c r="K16" s="1"/>
      <c r="L16" s="1"/>
    </row>
    <row r="17" spans="11:12" ht="16.5" customHeight="1">
      <c r="K17" s="1"/>
      <c r="L17" s="1"/>
    </row>
  </sheetData>
  <autoFilter ref="A5:J11" xr:uid="{00000000-0009-0000-0000-000003000000}"/>
  <mergeCells count="5">
    <mergeCell ref="A1:J1"/>
    <mergeCell ref="A6:J6"/>
    <mergeCell ref="A10:H10"/>
    <mergeCell ref="A11:H11"/>
    <mergeCell ref="B7:B8"/>
  </mergeCells>
  <phoneticPr fontId="13" type="noConversion"/>
  <conditionalFormatting sqref="E7:E9">
    <cfRule type="cellIs" dxfId="1" priority="1" stopIfTrue="1" operator="lessThan">
      <formula>0</formula>
    </cfRule>
  </conditionalFormatting>
  <conditionalFormatting sqref="I7:I11">
    <cfRule type="cellIs" dxfId="0" priority="4" stopIfTrue="1" operator="lessThan">
      <formula>0</formula>
    </cfRule>
  </conditionalFormatting>
  <pageMargins left="0.55000000000000004" right="0.27500000000000002" top="0.98402777777777795" bottom="0.98402777777777795" header="0.297916666666667" footer="0.59027777777777801"/>
  <pageSetup paperSize="8" scale="56" fitToHeight="0" orientation="portrait" useFirstPageNumber="1"/>
  <headerFooter>
    <oddFooter>&amp;C&amp;"Helvetica Neue,Regular"&amp;12&amp;P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总表</vt:lpstr>
      <vt:lpstr>搭建部分</vt:lpstr>
      <vt:lpstr>av部分</vt:lpstr>
      <vt:lpstr>第三方部分</vt:lpstr>
      <vt:lpstr>av部分!Print_Titles</vt:lpstr>
      <vt:lpstr>搭建部分!Print_Titles</vt:lpstr>
      <vt:lpstr>第三方部分!Print_Titles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yuan'li</dc:creator>
  <cp:lastModifiedBy>zhangrongrong@cct.cn</cp:lastModifiedBy>
  <dcterms:created xsi:type="dcterms:W3CDTF">2023-05-01T16:04:00Z</dcterms:created>
  <dcterms:modified xsi:type="dcterms:W3CDTF">2024-10-11T03:38:48Z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888B964BA7B946B8B57B4DC98789E9DF_13</vt:lpwstr>
  </property>
  <property fmtid="{D5CDD505-2E9C-101B-9397-08002B2CF9AE}" pid="4" name="KSOProductBuildVer">
    <vt:lpwstr>2052-12.1.0.18276</vt:lpwstr>
  </property>
</Properties>
</file>